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ANTIAGO1\Desktop\INFORME FINAL\"/>
    </mc:Choice>
  </mc:AlternateContent>
  <xr:revisionPtr revIDLastSave="0" documentId="13_ncr:1_{2E1135F7-7341-4413-A141-978CCABBD7AB}" xr6:coauthVersionLast="47" xr6:coauthVersionMax="47" xr10:uidLastSave="{00000000-0000-0000-0000-000000000000}"/>
  <bookViews>
    <workbookView xWindow="-120" yWindow="-120" windowWidth="20730" windowHeight="11160" activeTab="1" xr2:uid="{00000000-000D-0000-FFFF-FFFF00000000}"/>
  </bookViews>
  <sheets>
    <sheet name="GRAFICO" sheetId="3" r:id="rId1"/>
    <sheet name="EVALUACION" sheetId="1" r:id="rId2"/>
    <sheet name="Hoja1" sheetId="2" r:id="rId3"/>
  </sheets>
  <definedNames>
    <definedName name="_xlnm._FilterDatabase" localSheetId="1" hidden="1">EVALUACION!$A$1:$H$51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51" i="1" l="1"/>
  <c r="K51" i="1"/>
  <c r="L50" i="1"/>
  <c r="K50" i="1"/>
  <c r="L49" i="1"/>
  <c r="K49" i="1"/>
  <c r="L48" i="1"/>
  <c r="K48" i="1"/>
  <c r="L47" i="1"/>
  <c r="K47" i="1"/>
  <c r="L46" i="1"/>
  <c r="K46" i="1"/>
  <c r="L45" i="1"/>
  <c r="K45" i="1"/>
  <c r="L44" i="1"/>
  <c r="K44" i="1"/>
  <c r="K43" i="1" s="1"/>
  <c r="M44" i="1" s="1"/>
  <c r="B5" i="3" s="1"/>
  <c r="L43" i="1"/>
  <c r="N44" i="1" s="1"/>
  <c r="C5" i="3" s="1"/>
  <c r="L42" i="1"/>
  <c r="K42" i="1"/>
  <c r="L41" i="1"/>
  <c r="K41" i="1"/>
  <c r="L40" i="1"/>
  <c r="K40" i="1"/>
  <c r="L39" i="1"/>
  <c r="K39" i="1"/>
  <c r="L38" i="1"/>
  <c r="K38" i="1"/>
  <c r="L37" i="1"/>
  <c r="K37" i="1"/>
  <c r="L36" i="1"/>
  <c r="K36" i="1"/>
  <c r="L35" i="1"/>
  <c r="K35" i="1"/>
  <c r="L34" i="1"/>
  <c r="K34" i="1"/>
  <c r="L33" i="1"/>
  <c r="K33" i="1"/>
  <c r="L32" i="1"/>
  <c r="K32" i="1"/>
  <c r="L31" i="1"/>
  <c r="L30" i="1" s="1"/>
  <c r="K31"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L12" i="1" s="1"/>
  <c r="K14" i="1"/>
  <c r="L13" i="1"/>
  <c r="K13" i="1"/>
  <c r="K12" i="1"/>
  <c r="L2" i="1"/>
  <c r="K2" i="1"/>
  <c r="L11" i="1"/>
  <c r="K11" i="1"/>
  <c r="L10" i="1"/>
  <c r="K10" i="1"/>
  <c r="L9" i="1"/>
  <c r="K9" i="1"/>
  <c r="L8" i="1"/>
  <c r="K8" i="1"/>
  <c r="L7" i="1"/>
  <c r="K7" i="1"/>
  <c r="L6" i="1"/>
  <c r="K6" i="1"/>
  <c r="L5" i="1"/>
  <c r="K5" i="1"/>
  <c r="L4" i="1"/>
  <c r="K4" i="1"/>
  <c r="L3" i="1"/>
  <c r="K3" i="1"/>
  <c r="N31" i="1" l="1"/>
  <c r="C4" i="3" s="1"/>
  <c r="M31" i="1"/>
  <c r="B4" i="3" s="1"/>
  <c r="M3" i="1"/>
  <c r="N13" i="1"/>
  <c r="C3" i="3" s="1"/>
  <c r="M13" i="1"/>
  <c r="B3" i="3" s="1"/>
  <c r="N3" i="1"/>
  <c r="N52" i="1" l="1"/>
  <c r="N53" i="1" s="1"/>
  <c r="C2" i="3"/>
  <c r="M52" i="1"/>
  <c r="M53" i="1" s="1"/>
  <c r="B2" i="3"/>
</calcChain>
</file>

<file path=xl/sharedStrings.xml><?xml version="1.0" encoding="utf-8"?>
<sst xmlns="http://schemas.openxmlformats.org/spreadsheetml/2006/main" count="382" uniqueCount="208">
  <si>
    <t>EJES ESTRATEGICOS</t>
  </si>
  <si>
    <t>PROPOSITOS</t>
  </si>
  <si>
    <t>VARIABLE ESTRATÉGICA PDI 
2009-2018</t>
  </si>
  <si>
    <t>PROYECTO PLAN OPERATIVO ANUAL DE INVERSIÓN POAI</t>
  </si>
  <si>
    <t>1. UNIVERSIDAD REGIONAL Y PUBLICA</t>
  </si>
  <si>
    <t>1. ADMINISTRACIÓN CON EFICIENCIA</t>
  </si>
  <si>
    <t>SOLIDEZ FINANCIERA Y ADMINISTRATIVA</t>
  </si>
  <si>
    <t>Incrementar los recursos propios</t>
  </si>
  <si>
    <t>2. DESARROLLO A ESCALA HUMANA</t>
  </si>
  <si>
    <t>Capacitación administrativa.
Bienestar universitario.
Salud ocupacional.</t>
  </si>
  <si>
    <t xml:space="preserve"> Implementar un programa de
prevención de la farmacodependencia</t>
  </si>
  <si>
    <t>3. TRANSFORMACIÓN DIGITAL</t>
  </si>
  <si>
    <t>GESTIÓN TECNOLOGICA</t>
  </si>
  <si>
    <t>Fortalecimiento del sistema de bibliotecas.
Sistema de Información Académico SIA.
TICS - sistemas de información.
Adquisición de equipos de cómputo
para la academia y la administración.</t>
  </si>
  <si>
    <t>2. DOCENCIA PARA LA INTEGRACIÓN</t>
  </si>
  <si>
    <t>1. CALIDAD DOCENTE</t>
  </si>
  <si>
    <t>CUALIFICACIÓN DOCENTE</t>
  </si>
  <si>
    <t>Capacitación docente formal.
Fomento a la formación doctoral.
Capacitación docente no formal.</t>
  </si>
  <si>
    <t xml:space="preserve"> Incrementar el porcentaje de
profesores de planta con formación
doctoral</t>
  </si>
  <si>
    <t>1.   % de profesores de
planta con formación doctoral</t>
  </si>
  <si>
    <t>2.  N.° de docentes apoyados para procesos de
capacitación no formal</t>
  </si>
  <si>
    <t xml:space="preserve">  Establecer normativa para contratación de docentes ocasionales de medio tiempo y tiempo completo para programas especiales
</t>
  </si>
  <si>
    <t>6.  Presentación de propuesta para normatividad de contratación
revisada y ajustada</t>
  </si>
  <si>
    <t>2.COBERTURA ESTUDIANTIL</t>
  </si>
  <si>
    <t xml:space="preserve">Permanece con calidad.
Prácticas académicas.
Ampliación de cobertura - Fondo de cobertura.
Fondo de articulación.
</t>
  </si>
  <si>
    <t xml:space="preserve"> Incrementar a 3000 el número
de estudiantes en región</t>
  </si>
  <si>
    <t xml:space="preserve"> Incrementar a un 80% los estudiantes de las sedes regionales con nivel alto de
satisfacción en los programas de educación superior </t>
  </si>
  <si>
    <t>7.    % de estudiantes de
programas regionales con
nivel de satisfacción alta</t>
  </si>
  <si>
    <t>3. CALIDAD ACADEMICA</t>
  </si>
  <si>
    <t>OFERTA DE PROGRAMAS ACADEMICOS</t>
  </si>
  <si>
    <t>Incremento anual sostenido en
número de municipios atendidos</t>
  </si>
  <si>
    <t>3.   N.° de municipios
atendidos</t>
  </si>
  <si>
    <t>Incrementar a un 40% de programas
acreditables (incluyendo posgrados),
con acreditación de alta calidad</t>
  </si>
  <si>
    <t>5.   % de programas acreditables,
con acreditación de alta calidad</t>
  </si>
  <si>
    <t>Promoción de la oferta de postgrados.</t>
  </si>
  <si>
    <t>Ampliar el número de programas de
posgrado y doctorado</t>
  </si>
  <si>
    <t>1.    N.° de doctorados
propios</t>
  </si>
  <si>
    <t>3.     N.° de programas de
posgrado nuevos</t>
  </si>
  <si>
    <t>Mantener el número de estudiantes
de posgrado y doctorado por año</t>
  </si>
  <si>
    <t xml:space="preserve">4.     N.° de estudiantes de
posgrado matriculados en
promedio año
</t>
  </si>
  <si>
    <t>5.    N.° de estudiantes de
posgrado matriculados en
promedio año en región</t>
  </si>
  <si>
    <t>Incrementar anualmente en una
cohorte en región financiada por
alianzas público-privadas</t>
  </si>
  <si>
    <t>6.    N.° de cohortes anuales
abiertas en región</t>
  </si>
  <si>
    <t>Virtualización.</t>
  </si>
  <si>
    <t>Virtualización de actividades
académicas</t>
  </si>
  <si>
    <t>2.    N.° de actividades
académicas virtualizadas</t>
  </si>
  <si>
    <t>Virtualización de contenidos para programas académicos de pre y posgrado</t>
  </si>
  <si>
    <t>3.    N.° de programas
académicos con apoyos
virtuales</t>
  </si>
  <si>
    <t>3. INVESTIGACIÓN EN CONTEXTO</t>
  </si>
  <si>
    <t>1. FOMENTO DE LA INVESTIGACIÓN</t>
  </si>
  <si>
    <t>DESARROLLO DE LA CIENCIAS LAS ARTES Y LAS TECNOLOGIAS</t>
  </si>
  <si>
    <t>Fondo de apoyo a la actividad investigativa .
Fomento y desarrollo de la investigación.</t>
  </si>
  <si>
    <t xml:space="preserve">Mejorar anualmente la clasificación de los grupos en la red de ciencia y
tecnología e innovación
</t>
  </si>
  <si>
    <t>Promover el escalafonamiento de los
investigadores en Colciencias en categorías; senior, asociado, junior</t>
  </si>
  <si>
    <t>2.     N.° de investigadores
clasificados en Colciencias en
las categorías Senior</t>
  </si>
  <si>
    <t>3.    N.° de investigadores
clasificados en Colciencias en
las categorías Asociado</t>
  </si>
  <si>
    <t>4.   N.° de investigadores
clasificados en Colciencias en
las categorías junior</t>
  </si>
  <si>
    <t>Postular a indexación revistas científicas de la Universidad en ISI o Scopus</t>
  </si>
  <si>
    <t>5.   N.° de revistas científicas en
ISI o Scopus</t>
  </si>
  <si>
    <t>Fomentar el uso del gestor editorial de las revistas científicas por medio de la plataforma Open Journal
System</t>
  </si>
  <si>
    <t>6.  N°. de revistas que gestionan
el proceso editorial por OJS</t>
  </si>
  <si>
    <t xml:space="preserve">Incrementar en número proyectos de investigación gestionados con recursos
externos
</t>
  </si>
  <si>
    <t>7.   N.  de proyectos con
financiación externa</t>
  </si>
  <si>
    <t>Promover la participaciónde estudiantes de pregrado y postgrado en proyectos de
investigación con financiación interna y
externa</t>
  </si>
  <si>
    <t>8.    % de estudiantes
participantes en proyectos de
investigación con relación al
total de integrantes</t>
  </si>
  <si>
    <t>Incrementar el número de proyectos de investigación en el aula</t>
  </si>
  <si>
    <t xml:space="preserve">
9.    N° de proyectos de
investigación en el aula por
vigencia</t>
  </si>
  <si>
    <t>16.    Inventario de productos y
publicaciones de la
institución, realizadas en el  marco de convenios y colaboraciones.</t>
  </si>
  <si>
    <t>2.INVESTIGACIÓN CON PERTINENCIA</t>
  </si>
  <si>
    <t>Elaboración de Agendas de investigación por áreas de conocimiento (Facultades)
articuladas a los sectores productivo, social y cultural</t>
  </si>
  <si>
    <t>1.    N.° de agendas de investigación elaboradas por facultades</t>
  </si>
  <si>
    <t>2.      Normativa de institutos y
centros de investigaciones
actualizada y aprobada, y
con seguimiento anual</t>
  </si>
  <si>
    <t>4. PROYECCIÓN DE IMPACTO</t>
  </si>
  <si>
    <t>1. GESTIÓN DE LA OFERTA INSTITUCIONAL</t>
  </si>
  <si>
    <t>RELACIONES EXTERNAS E INTERNACIONALIZACIÓN</t>
  </si>
  <si>
    <t xml:space="preserve">Gestión de portafolio de Productos y Servicios priorizado en líneas: 
A. Cultura, B. Apropiación Social  C. Desarrollo Tecnológico y Laboratorios de Extensión. 
D. Innovación Social. E. Servicios Ecosistémicos en Granjas. F. Educación Continuada, Formación a la medida y formación virtual
</t>
  </si>
  <si>
    <t>1.    Estrategia de inteligencia de negocios</t>
  </si>
  <si>
    <t>4.   Certificación de laboratorios de
extensión</t>
  </si>
  <si>
    <t>Egresados</t>
  </si>
  <si>
    <t>1.    Sistema de información
consolidado</t>
  </si>
  <si>
    <t xml:space="preserve">Implementar acciones de mejora en los procesos de: 1inserción laboral, 2 desempeño, 3 emprendimiento y 4 impacto de los egresados en el territorio
</t>
  </si>
  <si>
    <t>2.   N.° de acciones implementadas</t>
  </si>
  <si>
    <t>3. SOCIEDAD Y TERRITORIO</t>
  </si>
  <si>
    <t>Formular e iniciar la implementación
de Política de Internacionalización</t>
  </si>
  <si>
    <t>2.   Política formulada,y en
implementación</t>
  </si>
  <si>
    <t xml:space="preserve">Incremento movilidad entrante y saliente </t>
  </si>
  <si>
    <t>3.   % de movilidad entrante y
saliente</t>
  </si>
  <si>
    <t xml:space="preserve">Diseñar y poner en marcha un programa de bilingüismo enfocado a la movilidad y gestión de recursos internacionales, redes
</t>
  </si>
  <si>
    <t>4.   Programa diseñado y puesto
en marcha</t>
  </si>
  <si>
    <t>Sostenibilidad financiera.</t>
  </si>
  <si>
    <t>Sistema de acreditación institucional.
Permanece con calidad.
Ampliación y diversificación de la oferta académica de pregrado.
Prácticas académicas.
 Ampliación de cobertura - fondo de cobertura.
Fondo de articulación.</t>
  </si>
  <si>
    <t>Sistema de acreditación institucional.
Permanece con calidad.
Ampliación y diversificación de la oferta académica de pregrado.
Prácticas académicas.
 Ampliación de cobertura - fondo de cobertura.
Fondo de articulación</t>
  </si>
  <si>
    <t>OFERTA DE POSTGRADO</t>
  </si>
  <si>
    <t>FLEXIBILIDAD ACADEMICA</t>
  </si>
  <si>
    <t>Gestión de la oferta institucional,
Posicionamiento y reputación</t>
  </si>
  <si>
    <t>Sociedad y Territorio</t>
  </si>
  <si>
    <t>Gestión de portafolio de Productos y Servicios priorizado en líneas: 
A. Cultura, B. Apropiación Social  C. Desarrollo Tecnológico y Laboratorios de Extensión. 
D. Innovación Social. E. Servicios Ecosistémicos en Granjas. F. Educación Continuada, Formación a la medida y formación virtual</t>
  </si>
  <si>
    <t>6.  N.° de estudiantes en región</t>
  </si>
  <si>
    <t>DESCRIPCIÓN DE LAS METAS PLAN DE ACCIÓN INSTITUCIONAL</t>
  </si>
  <si>
    <t>INDICADOR PLAN DE ACCIÓN INSTITUCIONAL</t>
  </si>
  <si>
    <t>Incremento anual sostenido en número de programas especiales</t>
  </si>
  <si>
    <t>1.   N.° de programas especiales</t>
  </si>
  <si>
    <t>2.     N.° programas de posgrados en la región centro occidente</t>
  </si>
  <si>
    <t xml:space="preserve">3. % de incremento en recursos propios anual
</t>
  </si>
  <si>
    <t xml:space="preserve">*    Formular una estrategia integral para la oferta de postgraduados de cara al debate contemporáneo de las ciencias sociales y jurídicas en contextos de pandemia, flexibilidad, virtualidad y precariedad socio-económica. </t>
  </si>
  <si>
    <t>•	Mejorar las condiciones locativas y tecnológicas que permitan desarrollar procesos de enseñanza-aprendizaje de calidad.</t>
  </si>
  <si>
    <t>Promover proyectos de transformación digital</t>
  </si>
  <si>
    <t>10.  N.° de proyectos con componente de transformación
digital ejecutados</t>
  </si>
  <si>
    <t xml:space="preserve">1.    % de grupos escalafonados
en las categorías de investigación clasificados en Colciencias en las categorías A1, A y B
</t>
  </si>
  <si>
    <t>•	Promover la Formulación de programas y proyectos de investigación estratégicos de carácter inter, multi y transdisciplinar.</t>
  </si>
  <si>
    <t>•	Fortalecer la gestión que realizan los centros y laboratorios de la facultad.</t>
  </si>
  <si>
    <t xml:space="preserve">•	Promover la Formulación de programas y proyectos de investigación estratégicos de carácter inter, multi y transdisciplinar.
• Gestionar convenios de cooperación académica con inyección de recursos frescos.  </t>
  </si>
  <si>
    <t>•	Implementar un proceso continuo de seguimiento al desempeño de los egresados, para identificar la pertinencia de la formación, la ubicación laboral, la calidad de las actividades que desarrollan, entre otros.  Lo anterior en coordinación con la oficina de Egresados de la Universidad.
•	Fortalecer la participación de los egresados en el Consejo de Facultad y los Comités de Currículo.
•	Institucionalizar encuentros académicos anuales de egresados por programa, como escenarios para el intercambio de experiencias profesionales e investigativas y hacer visibles sus aportes a los desarrollos académicos en su área de conocimiento.</t>
  </si>
  <si>
    <r>
      <t>·</t>
    </r>
    <r>
      <rPr>
        <sz val="7"/>
        <color theme="1"/>
        <rFont val="Calibri"/>
        <family val="2"/>
        <scheme val="minor"/>
      </rPr>
      <t xml:space="preserve">         </t>
    </r>
    <r>
      <rPr>
        <sz val="12"/>
        <color theme="1"/>
        <rFont val="Calibri"/>
        <family val="2"/>
        <scheme val="minor"/>
      </rPr>
      <t>Implementar un proceso continuo de seguimiento al desempeño de los egresados, para identificar la pertinencia de la formación, la ubicación laboral, la calidad de las actividades que desarrollan, entre otros.  Lo anterior en coordinación con la oficina de Egresados de la Universidad.
•	Fortalecer la participación de los egresados en el Consejo de Facultad y los Comités de Currículo.
•	Institucionalizar encuentros académicos anuales de egresados por programa, como escenarios para el intercambio de experiencias profesionales e investigativas y hacer visibles sus aportes a los desarrollos académicos en su área de conocimiento.</t>
    </r>
  </si>
  <si>
    <t>•	Promover la internacionalización de la facultad en sus diferentes componentes y actores.
•	Estimular la cooperación académica nacional e internacional de la Facultad.</t>
  </si>
  <si>
    <t>•	Fomentar la formación de los profesores y estudiantes en segunda lengua en desarrollo de la política de bilingüismo. 
•	Estimular la cooperación académica nacional e internacional de la Facultad.</t>
  </si>
  <si>
    <t xml:space="preserve">  Apoyar a los docentes de la
Universidad de Caldas para su
participación en diferentes eventos
de capacitación no formal</t>
  </si>
  <si>
    <t>Generar procesos continuos de
formación para los docentes de la
Facultad. La elaboración del plan de
capacitación se efectuará atendiendo a las necesidades expresadas por los
docentes, los estudiantes y los graduados en los espacios públicos,
democráticos, de deliberación y de
construcción colectiva de la Facultad y de la propuesta programática permanente.</t>
  </si>
  <si>
    <t xml:space="preserve">La inclusión de los estudiantes de posgrados, programas especiales, técnicos, tecnológicos y a distancia en las políticas de bienestar universitario. </t>
  </si>
  <si>
    <t>OBJETIVO DEL PROYECTO DEL PLAN DE ACCIÓN DE FACULTAD</t>
  </si>
  <si>
    <t>Construir una politica que confronte la problemática del consumo de sustancias alucinogenas dentro de la institución
Semana academico ludica para los estudiantes de la facultad de Ciencias Juridicas y Sociales</t>
  </si>
  <si>
    <t>Apoyar en conjunto con el nivel central  la Formación al nivel doctoral a los docentes  de planta de la facultad.
Apoyar en conjunto con el nivel central  la Formación al nivel de maestria a los docentes  de planta de la facultad.
Apoyar y realizar capacitaciones no formales pero que contribuyan  a la formación del personal docente de la facultad.</t>
  </si>
  <si>
    <t>Construir un modelo de selección docente de la facultad, acorde con lo exigido por los departamentos.</t>
  </si>
  <si>
    <t>Apoyar y realizar capacitaciones no formales pero que contribuyan  a la formación del personal docente de la facultad.</t>
  </si>
  <si>
    <t>La generación de oportunidades reales para el ingreso a la carrera docente de los
profesores ocasionales y catedráticos en la Universidad.
La creación de la política de vinculación y desvinculación de docentes catedráticos.</t>
  </si>
  <si>
    <t>Establecer el sistema tutorial para disminur la deserción a nivel de facultad</t>
  </si>
  <si>
    <t>Realizar Estudios de pertinencia de programas nuevos  en la región para brindar un impacto real a la solucion de la problemática según el area de desarrollo e influencia.</t>
  </si>
  <si>
    <t>Apoyar la acreditación de programas de pregrado y postgrado de la facultad.</t>
  </si>
  <si>
    <t>Elaborar documento maestro de propuestas de nuevos postgrados.</t>
  </si>
  <si>
    <t>Elaborar documento maestro de propuestas de nuevos postgrados.
Ofertar nuevos postgrados de la facultad en la región</t>
  </si>
  <si>
    <t>Elaborar documento maestro de propuestas de nuevos postgrados.
Abrir postgrados de la facultad en convenio con otras instituciones de educación superior.</t>
  </si>
  <si>
    <t>Realizar Estudios de pertinencia de programas nuevos  en la región para brindar un impacto real a la solucion de la problemática según el area de desarrollo e influencia.
Elaborar documento maestro de propuestas de nuevos postgrados.
Ofertar nuevos postgrados de la facultad en la región
Abrir postgrados de la facultad en convenio con otras instituciones de educación superior.</t>
  </si>
  <si>
    <t>Realizar Estudios de pertinencia de programas nuevos  en la región para brindar un impacto real a la solucion de la problemática según el area de desarrollo e influencia.
Abrir postgrados de la facultad en convenio con otras instituciones de educación superior.
Abrir una nueva cohorte del programa trabajo social en el municipio de la dorada.</t>
  </si>
  <si>
    <t>Ofertar creditos de los programas regulares utilizando la plataforma virtual.</t>
  </si>
  <si>
    <t>Incentivar a los grupos de investigación de la facultad para categorizarse en A1, A y B.</t>
  </si>
  <si>
    <t>•	Desarrollar una agenda de investigación/proyección en función de los PIPAS y los ejes del Plan de Desarrollo de la Universidad.</t>
  </si>
  <si>
    <t>Promover el escalafon de categorias de investigación a los investigadores de la facultad.</t>
  </si>
  <si>
    <t>Actualización de criterios y la normativa para la creación y sostenibilidad de los institutos y centros de investigación en el marco del sistema de investigaciones y postgrados</t>
  </si>
  <si>
    <t>Construir propuesta de fortalecimiento del centro de investigaciones sociojuridicas y el instituto de investigación en ciencias sociales</t>
  </si>
  <si>
    <t>Participar con la universidad nacional en proyectos de convocatoria conjunta para acceder a recursos.</t>
  </si>
  <si>
    <t>Realizar publicaciones resultados de investigación de manera conjunta con otras instituciones.</t>
  </si>
  <si>
    <t>Realizar publicaciones resultados de investigación de manera conjunta con otras instituciones.
Realizar convocatorias en donde el resultado exigido sea investigación de impacto o aplicada.</t>
  </si>
  <si>
    <t>Incrementar el número de publicaciones en revistas indexadas resultado del trabajo colaborativo</t>
  </si>
  <si>
    <t>Establecer una política desde las Facultades  que contribuya a contrarestar los obtaculos que se presentan para realizar investigación en el tema de las ciencias sociales.</t>
  </si>
  <si>
    <t xml:space="preserve">Generar estrategias para la elaboración y la ejecución del presupuesto participativo, con la pretensión de distribuir los recursos atendiendo a las necesidades de los diferentes actores de la Facultad y a la naturaleza pública de los recursos </t>
  </si>
  <si>
    <t>Crear el portafolio de servicios de la facultad donde se ofrezca a la comunidad toda las actividades que se realizan y posicionar a la facultad como entidad consultora, asesora y que brinde conocimiento a la sociedad mediante las actividesa misionales.
Ofrecer programas de extensión como seminarios, diplomados,congresos, cursos que esten inmersos dentro del  portafolio actualizado de servicios que ofrece la facultad y la universidad.</t>
  </si>
  <si>
    <t>Continuar el contacto con los egresados para realizar capacitación continua, conociendo las exigencias del medio y los temas de actualidad en los cuales pueden profundizar conocimiento.</t>
  </si>
  <si>
    <t xml:space="preserve">Consolidar el Sistema de información de egresados (CRM) para mejorar flujos de información y mediciones de impacto de los egresados en el medio laboral
</t>
  </si>
  <si>
    <t xml:space="preserve">Crear el portafolio de servicios de la facultad donde se ofrezca a la comunidad toda las actividades que se realizan y posicionar a la facultad como entidad consultora, asesora y que brinde conocimiento a la sociedad mediante las actividesa misionales.
Promover estrategias internas para encontrar recursos y cumplir con los minimos de calidad que exige una Universidad  y una Facultad  como pilar fundamental dentro de una epoca de posconflicto y crisis.
</t>
  </si>
  <si>
    <t>Gestionar desde la facultad convenios internacionacionales que beneficien a la comunidad universitaria a nivel de facultad y que permita asi mismo  brindar visibilidad internacional.</t>
  </si>
  <si>
    <r>
      <t>·</t>
    </r>
    <r>
      <rPr>
        <sz val="7"/>
        <color theme="1"/>
        <rFont val="Calibri"/>
        <family val="2"/>
        <scheme val="minor"/>
      </rPr>
      <t xml:space="preserve">         </t>
    </r>
    <r>
      <rPr>
        <sz val="12"/>
        <color theme="1"/>
        <rFont val="Calibri"/>
        <family val="2"/>
        <scheme val="minor"/>
      </rPr>
      <t>Desarrollar una agenda de investigación/proyección en función de los PIPAS y los ejes del Plan de Desarrollo de la Universidad.</t>
    </r>
  </si>
  <si>
    <r>
      <t>·</t>
    </r>
    <r>
      <rPr>
        <sz val="7"/>
        <color theme="1"/>
        <rFont val="Calibri"/>
        <family val="2"/>
        <scheme val="minor"/>
      </rPr>
      <t xml:space="preserve">         </t>
    </r>
    <r>
      <rPr>
        <sz val="12"/>
        <color theme="1"/>
        <rFont val="Calibri"/>
        <family val="2"/>
        <scheme val="minor"/>
      </rPr>
      <t>Cualificar la oferta de educación continuada.</t>
    </r>
  </si>
  <si>
    <t>Mantener el porcentaje de deserción estudiantil incluidos programas de posgrado, técnicos y tecnológicos por debajo de la línea base</t>
  </si>
  <si>
    <t>*  Fortalecer la presencia de la Facultad en los municipios y diferentes territorios de cara a la política de regionalización de la Universidad. 
•	Fortalecer la alianza SUMA y los proyectos de ciudad y región que estimulan un mejoramiento de la calidad de la educación.</t>
  </si>
  <si>
    <t xml:space="preserve">* Fortalecer la alianza SUMA y los proyectos de ciudad y región que estimulan un mejoramiento de la calidad de la educación.
* Fortalecer la presencia de la Facultad en los municipios y diferentes territorios de cara a la política de regionalización de la Universidad. </t>
  </si>
  <si>
    <t xml:space="preserve">* Fortalecer y ampliar la oferta académica de la facultad de cara a los retos que impone la virtualidad y el desarroollo de las TICS.
* Fortalecer la oferta educativa de los departamentos en función de sus objetos de estudio.
* Promover la doble titulación de los programas de la Facultad con universidades de calidad. </t>
  </si>
  <si>
    <t>*    Fortalecer la presencia de la Facultad en los municipios y diferentes territorios de cara a la política de regionalización de la Universidad.
*    Formular una estrategia integral para la oferta de postgraduados de cara al debate contemporáneo de las ciencias sociales y jurídicas en contextos de pandemia, flexibilidad, virtualidad y precariedad socio-económica. 
•  	Fortalecer la alianza SUMA y los proyectos de ciudad y región que estimulan un mejoramiento de la calidad de la educación.</t>
  </si>
  <si>
    <t>Elaborar documento maestro de propuestas de nuevos postgrados.
Ofertar nuevos postgrados de la facultad en la región.</t>
  </si>
  <si>
    <t>Abrir una nueva cohorte del programa trabajo social en el municipio de la dorada.</t>
  </si>
  <si>
    <t xml:space="preserve">* Fortalecer y ampliar la oferta académica de la facultad de cara a los retos que impone la virtualidad y el desarroollo de las TICS.
*Fortalecer la plataforma para la educación virtual y presencial remota en la Universidad. </t>
  </si>
  <si>
    <t xml:space="preserve">* Fortalecer y ampliar la oferta académica de la facultad de cara a los retos que impone la virtualidad y el desarroollo de las TICS.
* Fortalecer la plataforma para la educación virtual y presencial remota en la Universidad. </t>
  </si>
  <si>
    <t>Realizar convocatorias en donde el resultado exigido sea investigación de impacto o aplicada.</t>
  </si>
  <si>
    <t>• 	Mejorar las condiciones locativas y tecnológicas que permitan desarrollar procesos de enseñanza-aprendizaje de calidad.</t>
  </si>
  <si>
    <t xml:space="preserve">• 	Apoyar el programa Permanencia con Calidad y de bienestar universitario que busca disminuir la deserción escolar y aumentar la retención de los y las estudiantes. </t>
  </si>
  <si>
    <t xml:space="preserve">• 	Fortalecer la alianza SUMA y los proyectos de ciudad y región que estimulan un mejoramiento de la calidad de la educación.
* Fortalecer la presencia de la Facultad en los municipios y diferentes territorios de cara a la política de regionalización de la Universidad. </t>
  </si>
  <si>
    <r>
      <rPr>
        <sz val="7"/>
        <color theme="1"/>
        <rFont val="Calibri"/>
        <family val="2"/>
        <scheme val="minor"/>
      </rPr>
      <t xml:space="preserve">*   </t>
    </r>
    <r>
      <rPr>
        <sz val="12"/>
        <color theme="1"/>
        <rFont val="Calibri"/>
        <family val="2"/>
        <scheme val="minor"/>
      </rPr>
      <t xml:space="preserve">Fortalecer la alianza SUMA y los proyectos de ciudad y región que estimulan un mejoramiento de la calidad de la educación.
*  Fortalecer la presencia de la Facultad en los municipios y diferentes territorios de cara a la política de regionalización de la Universidad. </t>
    </r>
  </si>
  <si>
    <t>* Lograr la acreditación del 100% de los programas de pregrado regulares y fortalecer los procesos de acreditación en los programas de formación postgraduada.</t>
  </si>
  <si>
    <t>* Formular una estrategia integral para la oferta de postgraduados de cara al debate contemporáneo de las ciencias sociales y jurídicas en contextos de pandemia, flexibilidad, virtualidad y precariedad socio-económica.</t>
  </si>
  <si>
    <t>* Apoyar el desarrollo y la indexación de las revistas de la Facultad en bases de datos mundialmente reconocidas. (Fortalecer OJS).
* Fortalecer las publicaciones de la comunidad académica de la Facultad.</t>
  </si>
  <si>
    <t>* Apoyar el desarrollo y la indexación de las revistas de la Facultad en bases de datos mundialmente reconocidas. (Fortalecer OJS).
¨* Fortalecer las publicaciones de la comunidad académica de la Facultad.</t>
  </si>
  <si>
    <t>* 	Promover la Formulación de programas y proyectos de investigación estratégicos de carácter inter, multi y transdisciplinar.</t>
  </si>
  <si>
    <t>* 	Fortalecer la alianza con el ICSH.
*  Fortalecer la gestión que realizan los centros y laboratorios de la facultad.</t>
  </si>
  <si>
    <t xml:space="preserve">* Evaluar el funcionamiento y desarrollo de los programas técnicos, tecnológicos y profesionales autofinanciables que oferta la Facultad.
*  Fortalecer la autonomía presupuestal y financiera del fondo de facultad.
*  Estimular la venta de servicios y proyectos estratégicos a partir de los desarrollos de investigación y consultoría académica especializada.
• Gestionar convenios de cooperación académica con inyección de recursos frescos.  </t>
  </si>
  <si>
    <t>* Evaluar el funcionamiento y desarrollo de los programas técnicos, tecnológicos y profesionales autofinanciables que oferta la Facultad.
*  Estimular la venta de servicios y proyectos estratégicos a partir de los desarrollos de investigación y consultoría académica especializada.
• Gestionar convenios de cooperación académica con inyección de recursos frescos. 
* Cualificar la oferta de educación continuada.</t>
  </si>
  <si>
    <t xml:space="preserve"> Implementar un sistema de
evaluación del bienestar de la
comunidad universitaria
</t>
  </si>
  <si>
    <t>4. Sistema Implementado</t>
  </si>
  <si>
    <t>•	Mejorar el clima laboral y de convivencia al interior de la Facultad.</t>
  </si>
  <si>
    <t xml:space="preserve"> Incrementar a 29500 el número de
beneficios de los servicios de
bienestar</t>
  </si>
  <si>
    <t>5. N.° de beneficiarios de los servicios de bienestar</t>
  </si>
  <si>
    <t xml:space="preserve"> Implementar un programa de
bienestar para estudiantes de
posgrado</t>
  </si>
  <si>
    <t>6. Programa implementado</t>
  </si>
  <si>
    <t>2. Programa implementado</t>
  </si>
  <si>
    <t xml:space="preserve"> Implementar el programa Bienestar
en tu región: plan de alianzas y
prácticas institucionales para la
intervención permanente en región</t>
  </si>
  <si>
    <t>7. Programas de bienestar
implementados por región</t>
  </si>
  <si>
    <t>Simplificar y optimizar el desarrollo
de funciones misionales y de apoyo
a través de modelos de
transformación digital</t>
  </si>
  <si>
    <t xml:space="preserve">  Espacios disponibles para el
desarrollo de las actividades de
apoyo académico</t>
  </si>
  <si>
    <t>3.  N.° De mt2 por estudiantes de
tiempo completo</t>
  </si>
  <si>
    <t>EJE 1: UNIVERSIDAD REGIONAL Y PUBLICA</t>
  </si>
  <si>
    <t>EJE 2: DOCENCIA PARA LA INVESTIGACION</t>
  </si>
  <si>
    <t>EJE 3: INVESTIGACION EN CONTEXTO</t>
  </si>
  <si>
    <t>EJE 4: PROYECCION DE IMPACTO</t>
  </si>
  <si>
    <t>CALIFICACION TOTAL</t>
  </si>
  <si>
    <t>PUNTAJE</t>
  </si>
  <si>
    <t>EJES</t>
  </si>
  <si>
    <t>PROCENTAJE</t>
  </si>
  <si>
    <t>PROPUESTAS GABRIEL GALLEGO</t>
  </si>
  <si>
    <t xml:space="preserve">PROPUESTAS CAROLINA VALENCIA </t>
  </si>
  <si>
    <t>ARMONIZACION GABRIEL GALLEGO</t>
  </si>
  <si>
    <t xml:space="preserve">ARMONIZACION CAROLINA VALENCIA </t>
  </si>
  <si>
    <t>CALIFICACION GENERAL GABRIEL GALLEGO</t>
  </si>
  <si>
    <t xml:space="preserve">CALIFICACION GENERAL CAROLINA VALENCIA </t>
  </si>
  <si>
    <t>PORCENTAJE</t>
  </si>
  <si>
    <t xml:space="preserve">PORCENTAJE </t>
  </si>
  <si>
    <t>GABRIEL GALLEGO</t>
  </si>
  <si>
    <t>CAROLINA VALENCIA</t>
  </si>
  <si>
    <t>8.  N.° de procesos implementados
optimizados y/o simplificados con
apoyo de TICs para mejorar la eficiencia de los procesos y
mediciones de impacto -N.° de servicios nuevos ofrecidos en modalidad de autoservicio</t>
  </si>
  <si>
    <t xml:space="preserve">3.   % de deserción
estudiantil en pregrado - % reducido de deserción estudiantil en posgrado, con respecto a la línea base.
% de deserción estudiantil en programas técnicos y tecnológicos por año.
</t>
  </si>
  <si>
    <t xml:space="preserve">2.   N.° de modelos de negocio asociados al portafolio - Ingresos por comercialización del portafolio.
Estudiantes vinculados al programa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</si>
</sst>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2"/>
      <color theme="1"/>
      <name val="Calibri"/>
      <family val="2"/>
      <scheme val="minor"/>
    </font>
    <font>
      <sz val="7"/>
      <color theme="1"/>
      <name val="Calibri"/>
      <family val="2"/>
      <scheme val="minor"/>
    </font>
    <font>
      <sz val="11"/>
      <color theme="0"/>
      <name val="Calibri"/>
      <family val="2"/>
      <scheme val="minor"/>
    </font>
    <font>
      <b/>
      <sz val="14"/>
      <color theme="0"/>
      <name val="Calibri"/>
      <family val="2"/>
      <scheme val="minor"/>
    </font>
    <font>
      <b/>
      <sz val="12"/>
      <color theme="1"/>
      <name val="Calibri"/>
      <family val="2"/>
      <scheme val="minor"/>
    </font>
    <font>
      <sz val="11"/>
      <color theme="1"/>
      <name val="Calibri"/>
      <family val="2"/>
      <scheme val="minor"/>
    </font>
    <font>
      <sz val="8"/>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92D050"/>
        <bgColor indexed="64"/>
      </patternFill>
    </fill>
    <fill>
      <patternFill patternType="solid">
        <fgColor theme="4"/>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74">
    <xf numFmtId="0" fontId="0" fillId="0" borderId="0" xfId="0"/>
    <xf numFmtId="0" fontId="1" fillId="3"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Border="1" applyAlignment="1">
      <alignment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0" fontId="1" fillId="7" borderId="1" xfId="0" applyFont="1" applyFill="1" applyBorder="1" applyAlignment="1">
      <alignment vertical="center" wrapText="1"/>
    </xf>
    <xf numFmtId="0" fontId="1" fillId="7" borderId="1" xfId="0" applyFont="1" applyFill="1" applyBorder="1" applyAlignment="1">
      <alignment horizontal="left" vertical="center" wrapText="1"/>
    </xf>
    <xf numFmtId="0" fontId="0" fillId="0" borderId="0" xfId="0" applyFont="1" applyAlignment="1">
      <alignment wrapText="1"/>
    </xf>
    <xf numFmtId="0" fontId="1"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0" fillId="0" borderId="1" xfId="0" applyFont="1" applyBorder="1" applyAlignment="1">
      <alignment wrapText="1"/>
    </xf>
    <xf numFmtId="0" fontId="5" fillId="2" borderId="1" xfId="0" applyFont="1" applyFill="1" applyBorder="1" applyAlignment="1">
      <alignment horizontal="center" vertical="center" wrapText="1"/>
    </xf>
    <xf numFmtId="0" fontId="0" fillId="0" borderId="1" xfId="0" applyFont="1" applyBorder="1" applyAlignment="1">
      <alignment vertical="top" wrapText="1"/>
    </xf>
    <xf numFmtId="0" fontId="0" fillId="0" borderId="1" xfId="0" applyFont="1" applyBorder="1" applyAlignment="1">
      <alignment vertical="center" wrapText="1"/>
    </xf>
    <xf numFmtId="0" fontId="0" fillId="0" borderId="1" xfId="0" applyFont="1" applyBorder="1"/>
    <xf numFmtId="0" fontId="0" fillId="0" borderId="1" xfId="0" applyFont="1" applyBorder="1" applyAlignment="1">
      <alignment vertical="center"/>
    </xf>
    <xf numFmtId="0" fontId="0" fillId="0" borderId="1" xfId="0" applyFont="1" applyBorder="1" applyAlignment="1">
      <alignment horizontal="left" vertical="top" wrapText="1"/>
    </xf>
    <xf numFmtId="0" fontId="2" fillId="0" borderId="1" xfId="0" applyFont="1" applyBorder="1" applyAlignment="1">
      <alignment horizontal="justify" vertical="center"/>
    </xf>
    <xf numFmtId="0" fontId="0" fillId="0" borderId="1" xfId="0" applyFont="1" applyBorder="1" applyAlignment="1">
      <alignment horizontal="left" vertical="center" wrapText="1"/>
    </xf>
    <xf numFmtId="0" fontId="0" fillId="0" borderId="1" xfId="0" applyFont="1" applyBorder="1" applyAlignment="1">
      <alignment horizontal="justify" vertical="center"/>
    </xf>
    <xf numFmtId="0" fontId="0" fillId="7" borderId="1" xfId="0" applyFont="1" applyFill="1" applyBorder="1" applyAlignment="1">
      <alignment vertical="center"/>
    </xf>
    <xf numFmtId="0" fontId="0" fillId="0" borderId="0" xfId="0" applyFont="1"/>
    <xf numFmtId="0" fontId="6" fillId="0" borderId="1" xfId="0" applyFont="1" applyBorder="1" applyAlignment="1">
      <alignment vertical="center" wrapText="1"/>
    </xf>
    <xf numFmtId="0" fontId="4" fillId="0" borderId="0" xfId="0" applyFont="1"/>
    <xf numFmtId="0" fontId="0" fillId="0" borderId="1" xfId="0" applyFont="1" applyBorder="1" applyAlignment="1">
      <alignment horizontal="center" vertical="center"/>
    </xf>
    <xf numFmtId="9" fontId="1" fillId="4" borderId="1" xfId="1" applyFont="1" applyFill="1" applyBorder="1" applyAlignment="1">
      <alignment horizontal="center" vertical="center" wrapText="1"/>
    </xf>
    <xf numFmtId="9" fontId="1" fillId="5" borderId="1" xfId="1" applyFont="1" applyFill="1" applyBorder="1" applyAlignment="1">
      <alignment horizontal="center" vertical="center" wrapText="1"/>
    </xf>
    <xf numFmtId="9" fontId="1" fillId="5" borderId="1" xfId="1" applyFont="1" applyFill="1" applyBorder="1" applyAlignment="1">
      <alignment horizontal="center" vertical="center"/>
    </xf>
    <xf numFmtId="9" fontId="1" fillId="6" borderId="1" xfId="1" applyFont="1" applyFill="1" applyBorder="1" applyAlignment="1">
      <alignment horizontal="center" vertical="center" wrapText="1"/>
    </xf>
    <xf numFmtId="9" fontId="1" fillId="6" borderId="1" xfId="1" applyFont="1" applyFill="1" applyBorder="1" applyAlignment="1">
      <alignment horizontal="center" vertical="center"/>
    </xf>
    <xf numFmtId="9" fontId="11" fillId="0" borderId="1" xfId="1" applyFont="1" applyBorder="1" applyAlignment="1">
      <alignment vertical="center"/>
    </xf>
    <xf numFmtId="1" fontId="11" fillId="0" borderId="1" xfId="1" applyNumberFormat="1" applyFont="1" applyBorder="1" applyAlignment="1">
      <alignment vertical="center"/>
    </xf>
    <xf numFmtId="0" fontId="1" fillId="3" borderId="0" xfId="0" applyFont="1" applyFill="1" applyAlignment="1">
      <alignment horizontal="center" vertical="center" wrapText="1"/>
    </xf>
    <xf numFmtId="9" fontId="1" fillId="3" borderId="1" xfId="1" applyFont="1" applyFill="1" applyBorder="1" applyAlignment="1">
      <alignment horizontal="center" vertical="center"/>
    </xf>
    <xf numFmtId="0" fontId="0" fillId="0" borderId="0" xfId="0" applyFill="1"/>
    <xf numFmtId="9" fontId="0" fillId="0" borderId="0" xfId="0" applyNumberFormat="1" applyFill="1"/>
    <xf numFmtId="0" fontId="0" fillId="0" borderId="0" xfId="0" applyFill="1" applyBorder="1"/>
    <xf numFmtId="0" fontId="1" fillId="0" borderId="0" xfId="0" applyFont="1" applyFill="1" applyBorder="1" applyAlignment="1">
      <alignment vertical="center" wrapText="1"/>
    </xf>
    <xf numFmtId="0" fontId="10" fillId="0" borderId="1" xfId="0" applyFont="1" applyBorder="1" applyAlignment="1">
      <alignment horizontal="center" vertical="center"/>
    </xf>
    <xf numFmtId="9" fontId="0" fillId="0" borderId="1" xfId="1" applyFont="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9" fontId="1" fillId="0" borderId="8" xfId="1" applyFont="1" applyFill="1" applyBorder="1" applyAlignment="1">
      <alignment horizontal="center" vertical="center" wrapText="1"/>
    </xf>
    <xf numFmtId="9" fontId="1" fillId="0" borderId="9" xfId="1" applyFont="1" applyFill="1" applyBorder="1" applyAlignment="1">
      <alignment horizontal="center" vertical="center" wrapText="1"/>
    </xf>
    <xf numFmtId="9" fontId="1" fillId="0" borderId="10" xfId="1" applyFont="1" applyFill="1" applyBorder="1" applyAlignment="1">
      <alignment horizontal="center" vertical="center" wrapText="1"/>
    </xf>
    <xf numFmtId="9" fontId="1" fillId="0" borderId="2" xfId="1" applyFont="1" applyFill="1" applyBorder="1" applyAlignment="1">
      <alignment horizontal="center" vertical="center" wrapText="1"/>
    </xf>
    <xf numFmtId="9" fontId="1" fillId="0" borderId="3" xfId="1" applyFont="1" applyFill="1" applyBorder="1" applyAlignment="1">
      <alignment horizontal="center" vertical="center" wrapText="1"/>
    </xf>
    <xf numFmtId="9" fontId="1" fillId="0" borderId="4" xfId="1"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cellXfs>
  <cellStyles count="2">
    <cellStyle name="Normal" xfId="0" builtinId="0"/>
    <cellStyle name="Porcentaje" xfId="1" builtinId="5"/>
  </cellStyles>
  <dxfs count="4">
    <dxf>
      <numFmt numFmtId="13" formatCode="0%"/>
      <fill>
        <patternFill patternType="none">
          <fgColor indexed="64"/>
          <bgColor indexed="65"/>
        </patternFill>
      </fill>
    </dxf>
    <dxf>
      <numFmt numFmtId="13" formatCode="0%"/>
      <fill>
        <patternFill patternType="none">
          <fgColor indexed="64"/>
          <bgColor indexed="65"/>
        </patternFill>
      </fill>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PORCENTAJE CUMPLIMIENTO POR CADA EJE EVALUADO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GRAFICO!$B$1</c:f>
              <c:strCache>
                <c:ptCount val="1"/>
                <c:pt idx="0">
                  <c:v>GABRIEL GALLEGO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GRAFICO!$A$2:$A$5</c:f>
              <c:strCache>
                <c:ptCount val="4"/>
                <c:pt idx="0">
                  <c:v>EJE 1: UNIVERSIDAD REGIONAL Y PUBLICA</c:v>
                </c:pt>
                <c:pt idx="1">
                  <c:v>EJE 2: DOCENCIA PARA LA INVESTIGACION</c:v>
                </c:pt>
                <c:pt idx="2">
                  <c:v>EJE 3: INVESTIGACION EN CONTEXTO</c:v>
                </c:pt>
                <c:pt idx="3">
                  <c:v>EJE 4: PROYECCION DE IMPACTO</c:v>
                </c:pt>
              </c:strCache>
            </c:strRef>
          </c:cat>
          <c:val>
            <c:numRef>
              <c:f>GRAFICO!$B$2:$B$5</c:f>
              <c:numCache>
                <c:formatCode>0%</c:formatCode>
                <c:ptCount val="4"/>
                <c:pt idx="0">
                  <c:v>0.25</c:v>
                </c:pt>
                <c:pt idx="1">
                  <c:v>0.20588235294117646</c:v>
                </c:pt>
                <c:pt idx="2">
                  <c:v>0.25</c:v>
                </c:pt>
                <c:pt idx="3">
                  <c:v>0.25</c:v>
                </c:pt>
              </c:numCache>
            </c:numRef>
          </c:val>
          <c:extLst>
            <c:ext xmlns:c16="http://schemas.microsoft.com/office/drawing/2014/chart" uri="{C3380CC4-5D6E-409C-BE32-E72D297353CC}">
              <c16:uniqueId val="{00000000-64A8-4EFA-A947-65A8F3008F31}"/>
            </c:ext>
          </c:extLst>
        </c:ser>
        <c:ser>
          <c:idx val="1"/>
          <c:order val="1"/>
          <c:tx>
            <c:strRef>
              <c:f>GRAFICO!$C$1</c:f>
              <c:strCache>
                <c:ptCount val="1"/>
                <c:pt idx="0">
                  <c:v>CAROLINA VALENCIA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GRAFICO!$A$2:$A$5</c:f>
              <c:strCache>
                <c:ptCount val="4"/>
                <c:pt idx="0">
                  <c:v>EJE 1: UNIVERSIDAD REGIONAL Y PUBLICA</c:v>
                </c:pt>
                <c:pt idx="1">
                  <c:v>EJE 2: DOCENCIA PARA LA INVESTIGACION</c:v>
                </c:pt>
                <c:pt idx="2">
                  <c:v>EJE 3: INVESTIGACION EN CONTEXTO</c:v>
                </c:pt>
                <c:pt idx="3">
                  <c:v>EJE 4: PROYECCION DE IMPACTO</c:v>
                </c:pt>
              </c:strCache>
            </c:strRef>
          </c:cat>
          <c:val>
            <c:numRef>
              <c:f>GRAFICO!$C$2:$C$5</c:f>
              <c:numCache>
                <c:formatCode>0%</c:formatCode>
                <c:ptCount val="4"/>
                <c:pt idx="0">
                  <c:v>0.1388888888888889</c:v>
                </c:pt>
                <c:pt idx="1">
                  <c:v>5.8823529411764705E-2</c:v>
                </c:pt>
                <c:pt idx="2">
                  <c:v>0</c:v>
                </c:pt>
                <c:pt idx="3">
                  <c:v>0</c:v>
                </c:pt>
              </c:numCache>
            </c:numRef>
          </c:val>
          <c:extLst>
            <c:ext xmlns:c16="http://schemas.microsoft.com/office/drawing/2014/chart" uri="{C3380CC4-5D6E-409C-BE32-E72D297353CC}">
              <c16:uniqueId val="{00000001-64A8-4EFA-A947-65A8F3008F31}"/>
            </c:ext>
          </c:extLst>
        </c:ser>
        <c:dLbls>
          <c:showLegendKey val="0"/>
          <c:showVal val="0"/>
          <c:showCatName val="0"/>
          <c:showSerName val="0"/>
          <c:showPercent val="0"/>
          <c:showBubbleSize val="0"/>
        </c:dLbls>
        <c:gapWidth val="219"/>
        <c:overlap val="-27"/>
        <c:axId val="1884413279"/>
        <c:axId val="1884412447"/>
      </c:barChart>
      <c:catAx>
        <c:axId val="1884413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84412447"/>
        <c:crosses val="autoZero"/>
        <c:auto val="1"/>
        <c:lblAlgn val="ctr"/>
        <c:lblOffset val="100"/>
        <c:noMultiLvlLbl val="0"/>
      </c:catAx>
      <c:valAx>
        <c:axId val="1884412447"/>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84413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670560</xdr:colOff>
      <xdr:row>0</xdr:row>
      <xdr:rowOff>0</xdr:rowOff>
    </xdr:from>
    <xdr:to>
      <xdr:col>11</xdr:col>
      <xdr:colOff>289560</xdr:colOff>
      <xdr:row>15</xdr:row>
      <xdr:rowOff>140970</xdr:rowOff>
    </xdr:to>
    <xdr:graphicFrame macro="">
      <xdr:nvGraphicFramePr>
        <xdr:cNvPr id="2" name="Gráfico 1">
          <a:extLst>
            <a:ext uri="{FF2B5EF4-FFF2-40B4-BE49-F238E27FC236}">
              <a16:creationId xmlns:a16="http://schemas.microsoft.com/office/drawing/2014/main" id="{98269E7B-CB23-4B1C-A691-F6F57CD81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AD8350-F6C5-459B-B4D9-8B85FC280B28}" name="Tabla1" displayName="Tabla1" ref="A1:C5" totalsRowShown="0" headerRowDxfId="3">
  <autoFilter ref="A1:C5" xr:uid="{2FAD8350-F6C5-459B-B4D9-8B85FC280B28}"/>
  <tableColumns count="3">
    <tableColumn id="1" xr3:uid="{67F3E4D2-19E2-482E-87AA-FC82820873D9}" name="EJES" dataDxfId="2"/>
    <tableColumn id="2" xr3:uid="{D0710764-9F8A-4F9E-BBD6-23EEB89D7758}" name="GABRIEL GALLEGO" dataDxfId="1"/>
    <tableColumn id="3" xr3:uid="{E3637F0A-75C9-412C-B737-E4D64557B32D}" name="CAROLINA VALENCIA"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3565-CF70-4617-936C-C59A444D680D}">
  <dimension ref="A1:C5"/>
  <sheetViews>
    <sheetView workbookViewId="0">
      <selection activeCell="A7" sqref="A7"/>
    </sheetView>
  </sheetViews>
  <sheetFormatPr baseColWidth="10" defaultRowHeight="15" x14ac:dyDescent="0.25"/>
  <cols>
    <col min="1" max="1" width="40.42578125" customWidth="1"/>
    <col min="2" max="2" width="22.85546875" customWidth="1"/>
    <col min="3" max="3" width="21.85546875" customWidth="1"/>
  </cols>
  <sheetData>
    <row r="1" spans="1:3" ht="29.25" customHeight="1" x14ac:dyDescent="0.25">
      <c r="A1" s="46" t="s">
        <v>193</v>
      </c>
      <c r="B1" s="44" t="s">
        <v>203</v>
      </c>
      <c r="C1" s="44" t="s">
        <v>204</v>
      </c>
    </row>
    <row r="2" spans="1:3" x14ac:dyDescent="0.25">
      <c r="A2" s="47" t="s">
        <v>187</v>
      </c>
      <c r="B2" s="45">
        <f>+EVALUACION!M3</f>
        <v>0.25</v>
      </c>
      <c r="C2" s="45">
        <f>+EVALUACION!N3</f>
        <v>0.1388888888888889</v>
      </c>
    </row>
    <row r="3" spans="1:3" x14ac:dyDescent="0.25">
      <c r="A3" s="47" t="s">
        <v>188</v>
      </c>
      <c r="B3" s="45">
        <f>+EVALUACION!M13</f>
        <v>0.20588235294117646</v>
      </c>
      <c r="C3" s="45">
        <f>+EVALUACION!N13</f>
        <v>5.8823529411764705E-2</v>
      </c>
    </row>
    <row r="4" spans="1:3" x14ac:dyDescent="0.25">
      <c r="A4" s="47" t="s">
        <v>189</v>
      </c>
      <c r="B4" s="45">
        <f>+EVALUACION!M31</f>
        <v>0.25</v>
      </c>
      <c r="C4" s="45">
        <f>+EVALUACION!N31</f>
        <v>0</v>
      </c>
    </row>
    <row r="5" spans="1:3" x14ac:dyDescent="0.25">
      <c r="A5" s="47" t="s">
        <v>190</v>
      </c>
      <c r="B5" s="45">
        <f>+EVALUACION!M44</f>
        <v>0.25</v>
      </c>
      <c r="C5" s="45">
        <f>+EVALUACION!N44</f>
        <v>0</v>
      </c>
    </row>
  </sheetData>
  <phoneticPr fontId="8" type="noConversion"/>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55"/>
  <sheetViews>
    <sheetView tabSelected="1" topLeftCell="F1" zoomScale="52" zoomScaleNormal="52" workbookViewId="0">
      <pane ySplit="1" topLeftCell="A2" activePane="bottomLeft" state="frozen"/>
      <selection pane="bottomLeft" activeCell="G46" sqref="G46"/>
    </sheetView>
  </sheetViews>
  <sheetFormatPr baseColWidth="10" defaultColWidth="11.42578125" defaultRowHeight="15" x14ac:dyDescent="0.25"/>
  <cols>
    <col min="1" max="1" width="27.5703125" style="31" customWidth="1"/>
    <col min="2" max="2" width="29.5703125" style="31" hidden="1" customWidth="1"/>
    <col min="3" max="3" width="34.140625" style="31" hidden="1" customWidth="1"/>
    <col min="4" max="4" width="47.85546875" style="31" hidden="1" customWidth="1"/>
    <col min="5" max="5" width="47.85546875" style="31" customWidth="1"/>
    <col min="6" max="6" width="49.5703125" style="31" customWidth="1"/>
    <col min="7" max="7" width="40.7109375" style="31" customWidth="1"/>
    <col min="8" max="8" width="45.7109375" style="31" customWidth="1"/>
    <col min="9" max="9" width="50.42578125" style="31" customWidth="1"/>
    <col min="10" max="10" width="42.85546875" style="31" customWidth="1"/>
    <col min="11" max="11" width="33" style="31" customWidth="1"/>
    <col min="12" max="12" width="26" style="31" customWidth="1"/>
    <col min="13" max="13" width="26.140625" style="31" customWidth="1"/>
    <col min="14" max="14" width="27.7109375" style="31" customWidth="1"/>
    <col min="15" max="16384" width="11.42578125" style="31"/>
  </cols>
  <sheetData>
    <row r="1" spans="1:14" s="33" customFormat="1" ht="85.5" customHeight="1" x14ac:dyDescent="0.25">
      <c r="A1" s="21" t="s">
        <v>0</v>
      </c>
      <c r="B1" s="21" t="s">
        <v>1</v>
      </c>
      <c r="C1" s="21" t="s">
        <v>2</v>
      </c>
      <c r="D1" s="21" t="s">
        <v>3</v>
      </c>
      <c r="E1" s="21" t="s">
        <v>194</v>
      </c>
      <c r="F1" s="21" t="s">
        <v>98</v>
      </c>
      <c r="G1" s="21" t="s">
        <v>99</v>
      </c>
      <c r="H1" s="21" t="s">
        <v>119</v>
      </c>
      <c r="I1" s="21" t="s">
        <v>195</v>
      </c>
      <c r="J1" s="21" t="s">
        <v>196</v>
      </c>
      <c r="K1" s="21" t="s">
        <v>197</v>
      </c>
      <c r="L1" s="21" t="s">
        <v>198</v>
      </c>
      <c r="M1" s="21" t="s">
        <v>199</v>
      </c>
      <c r="N1" s="21" t="s">
        <v>200</v>
      </c>
    </row>
    <row r="2" spans="1:14" ht="85.5" customHeight="1" x14ac:dyDescent="0.25">
      <c r="A2" s="68" t="s">
        <v>187</v>
      </c>
      <c r="B2" s="69"/>
      <c r="C2" s="69"/>
      <c r="D2" s="69"/>
      <c r="E2" s="69"/>
      <c r="F2" s="69"/>
      <c r="G2" s="69"/>
      <c r="H2" s="69"/>
      <c r="I2" s="69"/>
      <c r="J2" s="70"/>
      <c r="K2" s="43">
        <f>+COUNTIF(K3:K11,"ARMONIZADO")/9</f>
        <v>1</v>
      </c>
      <c r="L2" s="43">
        <f>+COUNTIF(L3:L11,"ARMONIZADO")/9</f>
        <v>0.55555555555555558</v>
      </c>
      <c r="M2" s="42" t="s">
        <v>201</v>
      </c>
      <c r="N2" s="42" t="s">
        <v>202</v>
      </c>
    </row>
    <row r="3" spans="1:14" ht="180" x14ac:dyDescent="0.25">
      <c r="A3" s="1" t="s">
        <v>4</v>
      </c>
      <c r="B3" s="2" t="s">
        <v>5</v>
      </c>
      <c r="C3" s="3" t="s">
        <v>6</v>
      </c>
      <c r="D3" s="4" t="s">
        <v>89</v>
      </c>
      <c r="E3" s="62">
        <v>0.25</v>
      </c>
      <c r="F3" s="5" t="s">
        <v>7</v>
      </c>
      <c r="G3" s="2" t="s">
        <v>103</v>
      </c>
      <c r="H3" s="22" t="s">
        <v>148</v>
      </c>
      <c r="I3" s="17" t="s">
        <v>172</v>
      </c>
      <c r="J3" s="22" t="s">
        <v>144</v>
      </c>
      <c r="K3" s="34" t="str">
        <f>+IF(I3="","NO ARMONIZADO","ARMONIZADO")</f>
        <v>ARMONIZADO</v>
      </c>
      <c r="L3" s="34" t="str">
        <f>+IF(J3="","NO ARMONIZADO","ARMONIZADO")</f>
        <v>ARMONIZADO</v>
      </c>
      <c r="M3" s="49">
        <f>+K2*$E$3</f>
        <v>0.25</v>
      </c>
      <c r="N3" s="49">
        <f>+L2*$E$3</f>
        <v>0.1388888888888889</v>
      </c>
    </row>
    <row r="4" spans="1:14" ht="60" x14ac:dyDescent="0.25">
      <c r="A4" s="1" t="s">
        <v>4</v>
      </c>
      <c r="B4" s="2"/>
      <c r="C4" s="3"/>
      <c r="D4" s="4"/>
      <c r="E4" s="63"/>
      <c r="F4" s="2" t="s">
        <v>174</v>
      </c>
      <c r="G4" s="2" t="s">
        <v>175</v>
      </c>
      <c r="H4" s="22"/>
      <c r="I4" s="17" t="s">
        <v>176</v>
      </c>
      <c r="J4" s="22"/>
      <c r="K4" s="34" t="str">
        <f t="shared" ref="K4:K11" si="0">+IF(I4="","NO ARMONIZADO","ARMONIZADO")</f>
        <v>ARMONIZADO</v>
      </c>
      <c r="L4" s="34" t="str">
        <f t="shared" ref="L4:L11" si="1">+IF(J4="","NO ARMONIZADO","ARMONIZADO")</f>
        <v>NO ARMONIZADO</v>
      </c>
      <c r="M4" s="49"/>
      <c r="N4" s="49"/>
    </row>
    <row r="5" spans="1:14" ht="60" x14ac:dyDescent="0.25">
      <c r="A5" s="1" t="s">
        <v>4</v>
      </c>
      <c r="B5" s="2"/>
      <c r="C5" s="3"/>
      <c r="D5" s="4"/>
      <c r="E5" s="63"/>
      <c r="F5" s="2" t="s">
        <v>177</v>
      </c>
      <c r="G5" s="2" t="s">
        <v>178</v>
      </c>
      <c r="H5" s="22"/>
      <c r="I5" s="22" t="s">
        <v>163</v>
      </c>
      <c r="J5" s="22" t="s">
        <v>118</v>
      </c>
      <c r="K5" s="34" t="str">
        <f t="shared" si="0"/>
        <v>ARMONIZADO</v>
      </c>
      <c r="L5" s="34" t="str">
        <f t="shared" si="1"/>
        <v>ARMONIZADO</v>
      </c>
      <c r="M5" s="49"/>
      <c r="N5" s="49"/>
    </row>
    <row r="6" spans="1:14" ht="110.25" x14ac:dyDescent="0.25">
      <c r="A6" s="1" t="s">
        <v>4</v>
      </c>
      <c r="B6" s="6" t="s">
        <v>8</v>
      </c>
      <c r="C6" s="3" t="s">
        <v>6</v>
      </c>
      <c r="D6" s="4" t="s">
        <v>9</v>
      </c>
      <c r="E6" s="63"/>
      <c r="F6" s="2" t="s">
        <v>10</v>
      </c>
      <c r="G6" s="2" t="s">
        <v>181</v>
      </c>
      <c r="H6" s="32" t="s">
        <v>120</v>
      </c>
      <c r="I6" s="22" t="s">
        <v>163</v>
      </c>
      <c r="J6" s="22" t="s">
        <v>118</v>
      </c>
      <c r="K6" s="34" t="str">
        <f t="shared" si="0"/>
        <v>ARMONIZADO</v>
      </c>
      <c r="L6" s="34" t="str">
        <f t="shared" si="1"/>
        <v>ARMONIZADO</v>
      </c>
      <c r="M6" s="49"/>
      <c r="N6" s="49"/>
    </row>
    <row r="7" spans="1:14" ht="110.25" x14ac:dyDescent="0.25">
      <c r="A7" s="1" t="s">
        <v>4</v>
      </c>
      <c r="B7" s="6"/>
      <c r="C7" s="3"/>
      <c r="D7" s="4"/>
      <c r="E7" s="63"/>
      <c r="F7" s="2" t="s">
        <v>179</v>
      </c>
      <c r="G7" s="2" t="s">
        <v>180</v>
      </c>
      <c r="H7" s="32" t="s">
        <v>120</v>
      </c>
      <c r="I7" s="22" t="s">
        <v>163</v>
      </c>
      <c r="J7" s="22" t="s">
        <v>118</v>
      </c>
      <c r="K7" s="34" t="str">
        <f t="shared" si="0"/>
        <v>ARMONIZADO</v>
      </c>
      <c r="L7" s="34" t="str">
        <f t="shared" si="1"/>
        <v>ARMONIZADO</v>
      </c>
      <c r="M7" s="49"/>
      <c r="N7" s="49"/>
    </row>
    <row r="8" spans="1:14" ht="105" x14ac:dyDescent="0.25">
      <c r="A8" s="1" t="s">
        <v>4</v>
      </c>
      <c r="B8" s="6"/>
      <c r="C8" s="3"/>
      <c r="D8" s="4"/>
      <c r="E8" s="63"/>
      <c r="F8" s="2" t="s">
        <v>184</v>
      </c>
      <c r="G8" s="2" t="s">
        <v>205</v>
      </c>
      <c r="H8" s="32"/>
      <c r="I8" s="22" t="s">
        <v>105</v>
      </c>
      <c r="J8" s="22"/>
      <c r="K8" s="34" t="str">
        <f t="shared" si="0"/>
        <v>ARMONIZADO</v>
      </c>
      <c r="L8" s="34" t="str">
        <f t="shared" si="1"/>
        <v>NO ARMONIZADO</v>
      </c>
      <c r="M8" s="49"/>
      <c r="N8" s="49"/>
    </row>
    <row r="9" spans="1:14" ht="45" x14ac:dyDescent="0.25">
      <c r="A9" s="1" t="s">
        <v>4</v>
      </c>
      <c r="B9" s="6"/>
      <c r="C9" s="3"/>
      <c r="D9" s="4"/>
      <c r="E9" s="63"/>
      <c r="F9" s="2" t="s">
        <v>185</v>
      </c>
      <c r="G9" s="2" t="s">
        <v>186</v>
      </c>
      <c r="H9" s="32"/>
      <c r="I9" s="22" t="s">
        <v>105</v>
      </c>
      <c r="J9" s="22"/>
      <c r="K9" s="34" t="str">
        <f t="shared" si="0"/>
        <v>ARMONIZADO</v>
      </c>
      <c r="L9" s="34" t="str">
        <f t="shared" si="1"/>
        <v>NO ARMONIZADO</v>
      </c>
      <c r="M9" s="49"/>
      <c r="N9" s="49"/>
    </row>
    <row r="10" spans="1:14" ht="107.45" customHeight="1" x14ac:dyDescent="0.25">
      <c r="A10" s="1" t="s">
        <v>4</v>
      </c>
      <c r="B10" s="6"/>
      <c r="C10" s="3"/>
      <c r="D10" s="4"/>
      <c r="E10" s="63"/>
      <c r="F10" s="2" t="s">
        <v>182</v>
      </c>
      <c r="G10" s="2" t="s">
        <v>183</v>
      </c>
      <c r="H10" s="32" t="s">
        <v>120</v>
      </c>
      <c r="I10" s="22" t="s">
        <v>163</v>
      </c>
      <c r="J10" s="22" t="s">
        <v>118</v>
      </c>
      <c r="K10" s="34" t="str">
        <f t="shared" si="0"/>
        <v>ARMONIZADO</v>
      </c>
      <c r="L10" s="34" t="str">
        <f t="shared" si="1"/>
        <v>ARMONIZADO</v>
      </c>
      <c r="M10" s="49"/>
      <c r="N10" s="49"/>
    </row>
    <row r="11" spans="1:14" ht="58.5" customHeight="1" x14ac:dyDescent="0.25">
      <c r="A11" s="1" t="s">
        <v>4</v>
      </c>
      <c r="B11" s="6" t="s">
        <v>11</v>
      </c>
      <c r="C11" s="5" t="s">
        <v>12</v>
      </c>
      <c r="D11" s="7" t="s">
        <v>13</v>
      </c>
      <c r="E11" s="64"/>
      <c r="F11" s="2" t="s">
        <v>106</v>
      </c>
      <c r="G11" s="2" t="s">
        <v>107</v>
      </c>
      <c r="H11" s="25"/>
      <c r="I11" s="18" t="s">
        <v>162</v>
      </c>
      <c r="J11" s="24"/>
      <c r="K11" s="34" t="str">
        <f t="shared" si="0"/>
        <v>ARMONIZADO</v>
      </c>
      <c r="L11" s="34" t="str">
        <f t="shared" si="1"/>
        <v>NO ARMONIZADO</v>
      </c>
      <c r="M11" s="49"/>
      <c r="N11" s="49"/>
    </row>
    <row r="12" spans="1:14" ht="71.45" customHeight="1" x14ac:dyDescent="0.25">
      <c r="A12" s="50" t="s">
        <v>188</v>
      </c>
      <c r="B12" s="51"/>
      <c r="C12" s="51"/>
      <c r="D12" s="51"/>
      <c r="E12" s="51"/>
      <c r="F12" s="51"/>
      <c r="G12" s="51"/>
      <c r="H12" s="51"/>
      <c r="I12" s="51"/>
      <c r="J12" s="52"/>
      <c r="K12" s="35">
        <f>+COUNTIF(K13:K29,"ARMONIZADO")/17</f>
        <v>0.82352941176470584</v>
      </c>
      <c r="L12" s="35">
        <f>+COUNTIF(L13:L29,"ARMONIZADO")/17</f>
        <v>0.23529411764705882</v>
      </c>
      <c r="M12" s="35" t="s">
        <v>202</v>
      </c>
      <c r="N12" s="35" t="s">
        <v>201</v>
      </c>
    </row>
    <row r="13" spans="1:14" ht="154.5" customHeight="1" x14ac:dyDescent="0.25">
      <c r="A13" s="9" t="s">
        <v>14</v>
      </c>
      <c r="B13" s="6" t="s">
        <v>15</v>
      </c>
      <c r="C13" s="5" t="s">
        <v>16</v>
      </c>
      <c r="D13" s="7" t="s">
        <v>17</v>
      </c>
      <c r="E13" s="65">
        <v>0.25</v>
      </c>
      <c r="F13" s="12" t="s">
        <v>18</v>
      </c>
      <c r="G13" s="12" t="s">
        <v>19</v>
      </c>
      <c r="H13" s="23" t="s">
        <v>121</v>
      </c>
      <c r="I13" s="24"/>
      <c r="J13" s="22" t="s">
        <v>117</v>
      </c>
      <c r="K13" s="34" t="str">
        <f t="shared" ref="K13:K29" si="2">+IF(I13="","NO ARMONIZADO","ARMONIZADO")</f>
        <v>NO ARMONIZADO</v>
      </c>
      <c r="L13" s="34" t="str">
        <f t="shared" ref="L13:L29" si="3">+IF(J13="","NO ARMONIZADO","ARMONIZADO")</f>
        <v>ARMONIZADO</v>
      </c>
      <c r="M13" s="53">
        <f>+K12*E13</f>
        <v>0.20588235294117646</v>
      </c>
      <c r="N13" s="56">
        <f>+L12*E13</f>
        <v>5.8823529411764705E-2</v>
      </c>
    </row>
    <row r="14" spans="1:14" ht="150" x14ac:dyDescent="0.25">
      <c r="A14" s="9" t="s">
        <v>14</v>
      </c>
      <c r="B14" s="6" t="s">
        <v>15</v>
      </c>
      <c r="C14" s="5" t="s">
        <v>16</v>
      </c>
      <c r="D14" s="7" t="s">
        <v>17</v>
      </c>
      <c r="E14" s="66"/>
      <c r="F14" s="15" t="s">
        <v>116</v>
      </c>
      <c r="G14" s="2" t="s">
        <v>20</v>
      </c>
      <c r="H14" s="23" t="s">
        <v>123</v>
      </c>
      <c r="I14" s="24"/>
      <c r="J14" s="22" t="s">
        <v>117</v>
      </c>
      <c r="K14" s="34" t="str">
        <f t="shared" si="2"/>
        <v>NO ARMONIZADO</v>
      </c>
      <c r="L14" s="34" t="str">
        <f t="shared" si="3"/>
        <v>ARMONIZADO</v>
      </c>
      <c r="M14" s="54"/>
      <c r="N14" s="57"/>
    </row>
    <row r="15" spans="1:14" ht="90" x14ac:dyDescent="0.25">
      <c r="A15" s="9" t="s">
        <v>14</v>
      </c>
      <c r="B15" s="6" t="s">
        <v>15</v>
      </c>
      <c r="C15" s="5" t="s">
        <v>16</v>
      </c>
      <c r="D15" s="7" t="s">
        <v>17</v>
      </c>
      <c r="E15" s="66"/>
      <c r="F15" s="8" t="s">
        <v>21</v>
      </c>
      <c r="G15" s="2" t="s">
        <v>22</v>
      </c>
      <c r="H15" s="16" t="s">
        <v>122</v>
      </c>
      <c r="I15" s="24"/>
      <c r="J15" s="20" t="s">
        <v>124</v>
      </c>
      <c r="K15" s="34" t="str">
        <f t="shared" si="2"/>
        <v>NO ARMONIZADO</v>
      </c>
      <c r="L15" s="34" t="str">
        <f t="shared" si="3"/>
        <v>ARMONIZADO</v>
      </c>
      <c r="M15" s="54"/>
      <c r="N15" s="57"/>
    </row>
    <row r="16" spans="1:14" ht="65.25" customHeight="1" x14ac:dyDescent="0.25">
      <c r="A16" s="9" t="s">
        <v>14</v>
      </c>
      <c r="B16" s="6" t="s">
        <v>23</v>
      </c>
      <c r="C16" s="5" t="s">
        <v>16</v>
      </c>
      <c r="D16" s="7" t="s">
        <v>24</v>
      </c>
      <c r="E16" s="66"/>
      <c r="F16" s="2" t="s">
        <v>152</v>
      </c>
      <c r="G16" s="2" t="s">
        <v>206</v>
      </c>
      <c r="H16" s="22" t="s">
        <v>125</v>
      </c>
      <c r="I16" s="26" t="s">
        <v>163</v>
      </c>
      <c r="J16" s="26" t="s">
        <v>118</v>
      </c>
      <c r="K16" s="34" t="str">
        <f t="shared" si="2"/>
        <v>ARMONIZADO</v>
      </c>
      <c r="L16" s="34" t="str">
        <f t="shared" si="3"/>
        <v>ARMONIZADO</v>
      </c>
      <c r="M16" s="54"/>
      <c r="N16" s="57"/>
    </row>
    <row r="17" spans="1:14" ht="120" x14ac:dyDescent="0.25">
      <c r="A17" s="9" t="s">
        <v>14</v>
      </c>
      <c r="B17" s="6" t="s">
        <v>23</v>
      </c>
      <c r="C17" s="24"/>
      <c r="D17" s="7" t="s">
        <v>24</v>
      </c>
      <c r="E17" s="66"/>
      <c r="F17" s="2" t="s">
        <v>25</v>
      </c>
      <c r="G17" s="2" t="s">
        <v>97</v>
      </c>
      <c r="H17" s="23" t="s">
        <v>126</v>
      </c>
      <c r="I17" s="22" t="s">
        <v>164</v>
      </c>
      <c r="J17" s="24"/>
      <c r="K17" s="34" t="str">
        <f t="shared" si="2"/>
        <v>ARMONIZADO</v>
      </c>
      <c r="L17" s="34" t="str">
        <f t="shared" si="3"/>
        <v>NO ARMONIZADO</v>
      </c>
      <c r="M17" s="54"/>
      <c r="N17" s="57"/>
    </row>
    <row r="18" spans="1:14" ht="105" customHeight="1" x14ac:dyDescent="0.25">
      <c r="A18" s="9" t="s">
        <v>14</v>
      </c>
      <c r="B18" s="6" t="s">
        <v>23</v>
      </c>
      <c r="C18" s="24"/>
      <c r="D18" s="7" t="s">
        <v>24</v>
      </c>
      <c r="E18" s="66"/>
      <c r="F18" s="2" t="s">
        <v>26</v>
      </c>
      <c r="G18" s="2" t="s">
        <v>27</v>
      </c>
      <c r="H18" s="23" t="s">
        <v>126</v>
      </c>
      <c r="I18" s="19" t="s">
        <v>165</v>
      </c>
      <c r="J18" s="24"/>
      <c r="K18" s="34" t="str">
        <f t="shared" si="2"/>
        <v>ARMONIZADO</v>
      </c>
      <c r="L18" s="34" t="str">
        <f t="shared" si="3"/>
        <v>NO ARMONIZADO</v>
      </c>
      <c r="M18" s="54"/>
      <c r="N18" s="57"/>
    </row>
    <row r="19" spans="1:14" ht="103.5" customHeight="1" x14ac:dyDescent="0.25">
      <c r="A19" s="9" t="s">
        <v>14</v>
      </c>
      <c r="B19" s="6" t="s">
        <v>28</v>
      </c>
      <c r="C19" s="5" t="s">
        <v>29</v>
      </c>
      <c r="D19" s="7" t="s">
        <v>90</v>
      </c>
      <c r="E19" s="66"/>
      <c r="F19" s="2" t="s">
        <v>100</v>
      </c>
      <c r="G19" s="2" t="s">
        <v>101</v>
      </c>
      <c r="H19" s="23" t="s">
        <v>158</v>
      </c>
      <c r="I19" s="20" t="s">
        <v>155</v>
      </c>
      <c r="J19" s="24"/>
      <c r="K19" s="34" t="str">
        <f t="shared" si="2"/>
        <v>ARMONIZADO</v>
      </c>
      <c r="L19" s="34" t="str">
        <f t="shared" si="3"/>
        <v>NO ARMONIZADO</v>
      </c>
      <c r="M19" s="54"/>
      <c r="N19" s="57"/>
    </row>
    <row r="20" spans="1:14" ht="100.5" customHeight="1" x14ac:dyDescent="0.25">
      <c r="A20" s="9" t="s">
        <v>14</v>
      </c>
      <c r="B20" s="6" t="s">
        <v>28</v>
      </c>
      <c r="C20" s="5" t="s">
        <v>29</v>
      </c>
      <c r="D20" s="7" t="s">
        <v>90</v>
      </c>
      <c r="E20" s="66"/>
      <c r="F20" s="2" t="s">
        <v>30</v>
      </c>
      <c r="G20" s="2" t="s">
        <v>31</v>
      </c>
      <c r="H20" s="23" t="s">
        <v>126</v>
      </c>
      <c r="I20" s="19" t="s">
        <v>154</v>
      </c>
      <c r="J20" s="24"/>
      <c r="K20" s="34" t="str">
        <f t="shared" si="2"/>
        <v>ARMONIZADO</v>
      </c>
      <c r="L20" s="34" t="str">
        <f t="shared" si="3"/>
        <v>NO ARMONIZADO</v>
      </c>
      <c r="M20" s="54"/>
      <c r="N20" s="57"/>
    </row>
    <row r="21" spans="1:14" ht="67.5" customHeight="1" x14ac:dyDescent="0.25">
      <c r="A21" s="9" t="s">
        <v>14</v>
      </c>
      <c r="B21" s="6" t="s">
        <v>28</v>
      </c>
      <c r="C21" s="5" t="s">
        <v>29</v>
      </c>
      <c r="D21" s="7" t="s">
        <v>91</v>
      </c>
      <c r="E21" s="66"/>
      <c r="F21" s="2" t="s">
        <v>32</v>
      </c>
      <c r="G21" s="2" t="s">
        <v>33</v>
      </c>
      <c r="H21" s="23" t="s">
        <v>127</v>
      </c>
      <c r="I21" s="27" t="s">
        <v>166</v>
      </c>
      <c r="J21" s="24"/>
      <c r="K21" s="34" t="str">
        <f t="shared" si="2"/>
        <v>ARMONIZADO</v>
      </c>
      <c r="L21" s="34" t="str">
        <f t="shared" si="3"/>
        <v>NO ARMONIZADO</v>
      </c>
      <c r="M21" s="54"/>
      <c r="N21" s="57"/>
    </row>
    <row r="22" spans="1:14" ht="75" x14ac:dyDescent="0.25">
      <c r="A22" s="9" t="s">
        <v>14</v>
      </c>
      <c r="B22" s="6" t="s">
        <v>28</v>
      </c>
      <c r="C22" s="5" t="s">
        <v>92</v>
      </c>
      <c r="D22" s="7" t="s">
        <v>34</v>
      </c>
      <c r="E22" s="66"/>
      <c r="F22" s="2" t="s">
        <v>35</v>
      </c>
      <c r="G22" s="2" t="s">
        <v>36</v>
      </c>
      <c r="H22" s="28" t="s">
        <v>128</v>
      </c>
      <c r="I22" s="29" t="s">
        <v>167</v>
      </c>
      <c r="J22" s="24"/>
      <c r="K22" s="34" t="str">
        <f t="shared" si="2"/>
        <v>ARMONIZADO</v>
      </c>
      <c r="L22" s="34" t="str">
        <f t="shared" si="3"/>
        <v>NO ARMONIZADO</v>
      </c>
      <c r="M22" s="54"/>
      <c r="N22" s="57"/>
    </row>
    <row r="23" spans="1:14" ht="165" x14ac:dyDescent="0.25">
      <c r="A23" s="9" t="s">
        <v>14</v>
      </c>
      <c r="B23" s="6" t="s">
        <v>28</v>
      </c>
      <c r="C23" s="5" t="s">
        <v>92</v>
      </c>
      <c r="D23" s="7" t="s">
        <v>34</v>
      </c>
      <c r="E23" s="66"/>
      <c r="F23" s="2" t="s">
        <v>35</v>
      </c>
      <c r="G23" s="2" t="s">
        <v>102</v>
      </c>
      <c r="H23" s="28" t="s">
        <v>157</v>
      </c>
      <c r="I23" s="20" t="s">
        <v>156</v>
      </c>
      <c r="J23" s="24"/>
      <c r="K23" s="34" t="str">
        <f t="shared" si="2"/>
        <v>ARMONIZADO</v>
      </c>
      <c r="L23" s="34" t="str">
        <f t="shared" si="3"/>
        <v>NO ARMONIZADO</v>
      </c>
      <c r="M23" s="54"/>
      <c r="N23" s="57"/>
    </row>
    <row r="24" spans="1:14" ht="75" x14ac:dyDescent="0.25">
      <c r="A24" s="9" t="s">
        <v>14</v>
      </c>
      <c r="B24" s="6" t="s">
        <v>28</v>
      </c>
      <c r="C24" s="5" t="s">
        <v>92</v>
      </c>
      <c r="D24" s="7" t="s">
        <v>34</v>
      </c>
      <c r="E24" s="66"/>
      <c r="F24" s="2" t="s">
        <v>35</v>
      </c>
      <c r="G24" s="2" t="s">
        <v>37</v>
      </c>
      <c r="H24" s="28" t="s">
        <v>129</v>
      </c>
      <c r="I24" s="20" t="s">
        <v>104</v>
      </c>
      <c r="J24" s="24"/>
      <c r="K24" s="34" t="str">
        <f t="shared" si="2"/>
        <v>ARMONIZADO</v>
      </c>
      <c r="L24" s="34" t="str">
        <f t="shared" si="3"/>
        <v>NO ARMONIZADO</v>
      </c>
      <c r="M24" s="54"/>
      <c r="N24" s="57"/>
    </row>
    <row r="25" spans="1:14" ht="75" x14ac:dyDescent="0.25">
      <c r="A25" s="9" t="s">
        <v>14</v>
      </c>
      <c r="B25" s="6" t="s">
        <v>28</v>
      </c>
      <c r="C25" s="5" t="s">
        <v>92</v>
      </c>
      <c r="D25" s="7" t="s">
        <v>34</v>
      </c>
      <c r="E25" s="66"/>
      <c r="F25" s="2" t="s">
        <v>38</v>
      </c>
      <c r="G25" s="2" t="s">
        <v>39</v>
      </c>
      <c r="H25" s="28" t="s">
        <v>130</v>
      </c>
      <c r="I25" s="20" t="s">
        <v>104</v>
      </c>
      <c r="J25" s="24"/>
      <c r="K25" s="34" t="str">
        <f t="shared" si="2"/>
        <v>ARMONIZADO</v>
      </c>
      <c r="L25" s="34" t="str">
        <f t="shared" si="3"/>
        <v>NO ARMONIZADO</v>
      </c>
      <c r="M25" s="54"/>
      <c r="N25" s="57"/>
    </row>
    <row r="26" spans="1:14" ht="150" x14ac:dyDescent="0.25">
      <c r="A26" s="9" t="s">
        <v>14</v>
      </c>
      <c r="B26" s="6" t="s">
        <v>28</v>
      </c>
      <c r="C26" s="5" t="s">
        <v>92</v>
      </c>
      <c r="D26" s="7" t="s">
        <v>34</v>
      </c>
      <c r="E26" s="66"/>
      <c r="F26" s="2" t="s">
        <v>38</v>
      </c>
      <c r="G26" s="2" t="s">
        <v>40</v>
      </c>
      <c r="H26" s="23" t="s">
        <v>131</v>
      </c>
      <c r="I26" s="19" t="s">
        <v>153</v>
      </c>
      <c r="J26" s="24"/>
      <c r="K26" s="34" t="str">
        <f t="shared" si="2"/>
        <v>ARMONIZADO</v>
      </c>
      <c r="L26" s="34" t="str">
        <f t="shared" si="3"/>
        <v>NO ARMONIZADO</v>
      </c>
      <c r="M26" s="54"/>
      <c r="N26" s="57"/>
    </row>
    <row r="27" spans="1:14" ht="120" x14ac:dyDescent="0.25">
      <c r="A27" s="9" t="s">
        <v>14</v>
      </c>
      <c r="B27" s="6" t="s">
        <v>28</v>
      </c>
      <c r="C27" s="5" t="s">
        <v>92</v>
      </c>
      <c r="D27" s="7" t="s">
        <v>34</v>
      </c>
      <c r="E27" s="66"/>
      <c r="F27" s="15" t="s">
        <v>41</v>
      </c>
      <c r="G27" s="2" t="s">
        <v>42</v>
      </c>
      <c r="H27" s="23" t="s">
        <v>132</v>
      </c>
      <c r="I27" s="19" t="s">
        <v>153</v>
      </c>
      <c r="J27" s="24"/>
      <c r="K27" s="34" t="str">
        <f t="shared" si="2"/>
        <v>ARMONIZADO</v>
      </c>
      <c r="L27" s="34" t="str">
        <f t="shared" si="3"/>
        <v>NO ARMONIZADO</v>
      </c>
      <c r="M27" s="54"/>
      <c r="N27" s="57"/>
    </row>
    <row r="28" spans="1:14" ht="75" x14ac:dyDescent="0.25">
      <c r="A28" s="9" t="s">
        <v>14</v>
      </c>
      <c r="B28" s="6" t="s">
        <v>28</v>
      </c>
      <c r="C28" s="5" t="s">
        <v>93</v>
      </c>
      <c r="D28" s="7" t="s">
        <v>43</v>
      </c>
      <c r="E28" s="66"/>
      <c r="F28" s="2" t="s">
        <v>44</v>
      </c>
      <c r="G28" s="2" t="s">
        <v>45</v>
      </c>
      <c r="H28" s="23" t="s">
        <v>133</v>
      </c>
      <c r="I28" s="20" t="s">
        <v>159</v>
      </c>
      <c r="J28" s="24"/>
      <c r="K28" s="34" t="str">
        <f t="shared" si="2"/>
        <v>ARMONIZADO</v>
      </c>
      <c r="L28" s="34" t="str">
        <f t="shared" si="3"/>
        <v>NO ARMONIZADO</v>
      </c>
      <c r="M28" s="54"/>
      <c r="N28" s="57"/>
    </row>
    <row r="29" spans="1:14" ht="75" x14ac:dyDescent="0.25">
      <c r="A29" s="9" t="s">
        <v>14</v>
      </c>
      <c r="B29" s="6" t="s">
        <v>28</v>
      </c>
      <c r="C29" s="5" t="s">
        <v>93</v>
      </c>
      <c r="D29" s="7" t="s">
        <v>43</v>
      </c>
      <c r="E29" s="67"/>
      <c r="F29" s="2" t="s">
        <v>46</v>
      </c>
      <c r="G29" s="2" t="s">
        <v>47</v>
      </c>
      <c r="H29" s="23" t="s">
        <v>133</v>
      </c>
      <c r="I29" s="20" t="s">
        <v>160</v>
      </c>
      <c r="J29" s="24"/>
      <c r="K29" s="34" t="str">
        <f t="shared" si="2"/>
        <v>ARMONIZADO</v>
      </c>
      <c r="L29" s="34" t="str">
        <f t="shared" si="3"/>
        <v>NO ARMONIZADO</v>
      </c>
      <c r="M29" s="55"/>
      <c r="N29" s="58"/>
    </row>
    <row r="30" spans="1:14" ht="64.150000000000006" customHeight="1" x14ac:dyDescent="0.25">
      <c r="A30" s="59" t="s">
        <v>189</v>
      </c>
      <c r="B30" s="60"/>
      <c r="C30" s="60"/>
      <c r="D30" s="60"/>
      <c r="E30" s="60"/>
      <c r="F30" s="60"/>
      <c r="G30" s="60"/>
      <c r="H30" s="60"/>
      <c r="I30" s="60"/>
      <c r="J30" s="61"/>
      <c r="K30" s="37">
        <f>+COUNTIF(K31:K42,"ARMONIZADO")/12</f>
        <v>1</v>
      </c>
      <c r="L30" s="37">
        <f>+COUNTIF(L31:L42,"ARMONIZADO")/12</f>
        <v>0</v>
      </c>
      <c r="M30" s="36" t="s">
        <v>202</v>
      </c>
      <c r="N30" s="36" t="s">
        <v>201</v>
      </c>
    </row>
    <row r="31" spans="1:14" ht="75" x14ac:dyDescent="0.25">
      <c r="A31" s="10" t="s">
        <v>48</v>
      </c>
      <c r="B31" s="6" t="s">
        <v>49</v>
      </c>
      <c r="C31" s="5" t="s">
        <v>50</v>
      </c>
      <c r="D31" s="7" t="s">
        <v>51</v>
      </c>
      <c r="E31" s="65">
        <v>0.25</v>
      </c>
      <c r="F31" s="8" t="s">
        <v>52</v>
      </c>
      <c r="G31" s="2" t="s">
        <v>108</v>
      </c>
      <c r="H31" s="22" t="s">
        <v>134</v>
      </c>
      <c r="I31" s="22" t="s">
        <v>135</v>
      </c>
      <c r="J31" s="24"/>
      <c r="K31" s="34" t="str">
        <f t="shared" ref="K31:K42" si="4">+IF(I31="","NO ARMONIZADO","ARMONIZADO")</f>
        <v>ARMONIZADO</v>
      </c>
      <c r="L31" s="34" t="str">
        <f t="shared" ref="L31:L42" si="5">+IF(J31="","NO ARMONIZADO","ARMONIZADO")</f>
        <v>NO ARMONIZADO</v>
      </c>
      <c r="M31" s="53">
        <f>+K30*E31</f>
        <v>0.25</v>
      </c>
      <c r="N31" s="56">
        <f>+L30*E31</f>
        <v>0</v>
      </c>
    </row>
    <row r="32" spans="1:14" ht="47.25" x14ac:dyDescent="0.25">
      <c r="A32" s="10" t="s">
        <v>48</v>
      </c>
      <c r="B32" s="6" t="s">
        <v>49</v>
      </c>
      <c r="C32" s="5" t="s">
        <v>50</v>
      </c>
      <c r="D32" s="7" t="s">
        <v>51</v>
      </c>
      <c r="E32" s="66"/>
      <c r="F32" s="2" t="s">
        <v>53</v>
      </c>
      <c r="G32" s="2" t="s">
        <v>54</v>
      </c>
      <c r="H32" s="23" t="s">
        <v>136</v>
      </c>
      <c r="I32" s="27" t="s">
        <v>150</v>
      </c>
      <c r="J32" s="24"/>
      <c r="K32" s="34" t="str">
        <f t="shared" si="4"/>
        <v>ARMONIZADO</v>
      </c>
      <c r="L32" s="34" t="str">
        <f t="shared" si="5"/>
        <v>NO ARMONIZADO</v>
      </c>
      <c r="M32" s="54"/>
      <c r="N32" s="57"/>
    </row>
    <row r="33" spans="1:14" ht="47.25" x14ac:dyDescent="0.25">
      <c r="A33" s="10" t="s">
        <v>48</v>
      </c>
      <c r="B33" s="6" t="s">
        <v>49</v>
      </c>
      <c r="C33" s="5" t="s">
        <v>50</v>
      </c>
      <c r="D33" s="7" t="s">
        <v>51</v>
      </c>
      <c r="E33" s="66"/>
      <c r="F33" s="2" t="s">
        <v>53</v>
      </c>
      <c r="G33" s="2" t="s">
        <v>55</v>
      </c>
      <c r="H33" s="23" t="s">
        <v>136</v>
      </c>
      <c r="I33" s="27" t="s">
        <v>150</v>
      </c>
      <c r="J33" s="24"/>
      <c r="K33" s="34" t="str">
        <f t="shared" si="4"/>
        <v>ARMONIZADO</v>
      </c>
      <c r="L33" s="34" t="str">
        <f t="shared" si="5"/>
        <v>NO ARMONIZADO</v>
      </c>
      <c r="M33" s="54"/>
      <c r="N33" s="57"/>
    </row>
    <row r="34" spans="1:14" ht="47.25" x14ac:dyDescent="0.25">
      <c r="A34" s="10" t="s">
        <v>48</v>
      </c>
      <c r="B34" s="6" t="s">
        <v>49</v>
      </c>
      <c r="C34" s="5" t="s">
        <v>50</v>
      </c>
      <c r="D34" s="7" t="s">
        <v>51</v>
      </c>
      <c r="E34" s="66"/>
      <c r="F34" s="2" t="s">
        <v>53</v>
      </c>
      <c r="G34" s="2" t="s">
        <v>56</v>
      </c>
      <c r="H34" s="23" t="s">
        <v>136</v>
      </c>
      <c r="I34" s="27" t="s">
        <v>150</v>
      </c>
      <c r="J34" s="24"/>
      <c r="K34" s="34" t="str">
        <f t="shared" si="4"/>
        <v>ARMONIZADO</v>
      </c>
      <c r="L34" s="34" t="str">
        <f t="shared" si="5"/>
        <v>NO ARMONIZADO</v>
      </c>
      <c r="M34" s="54"/>
      <c r="N34" s="57"/>
    </row>
    <row r="35" spans="1:14" ht="75" x14ac:dyDescent="0.25">
      <c r="A35" s="10" t="s">
        <v>48</v>
      </c>
      <c r="B35" s="6" t="s">
        <v>49</v>
      </c>
      <c r="C35" s="5" t="s">
        <v>50</v>
      </c>
      <c r="D35" s="7" t="s">
        <v>51</v>
      </c>
      <c r="E35" s="66"/>
      <c r="F35" s="2" t="s">
        <v>57</v>
      </c>
      <c r="G35" s="2" t="s">
        <v>58</v>
      </c>
      <c r="H35" s="23" t="s">
        <v>140</v>
      </c>
      <c r="I35" s="20" t="s">
        <v>168</v>
      </c>
      <c r="J35" s="24"/>
      <c r="K35" s="34" t="str">
        <f t="shared" si="4"/>
        <v>ARMONIZADO</v>
      </c>
      <c r="L35" s="34" t="str">
        <f t="shared" si="5"/>
        <v>NO ARMONIZADO</v>
      </c>
      <c r="M35" s="54"/>
      <c r="N35" s="57"/>
    </row>
    <row r="36" spans="1:14" ht="75" x14ac:dyDescent="0.25">
      <c r="A36" s="10" t="s">
        <v>48</v>
      </c>
      <c r="B36" s="6" t="s">
        <v>49</v>
      </c>
      <c r="C36" s="5" t="s">
        <v>50</v>
      </c>
      <c r="D36" s="7" t="s">
        <v>51</v>
      </c>
      <c r="E36" s="66"/>
      <c r="F36" s="2" t="s">
        <v>59</v>
      </c>
      <c r="G36" s="2" t="s">
        <v>60</v>
      </c>
      <c r="H36" s="23" t="s">
        <v>140</v>
      </c>
      <c r="I36" s="20" t="s">
        <v>168</v>
      </c>
      <c r="J36" s="24"/>
      <c r="K36" s="34" t="str">
        <f t="shared" si="4"/>
        <v>ARMONIZADO</v>
      </c>
      <c r="L36" s="34" t="str">
        <f t="shared" si="5"/>
        <v>NO ARMONIZADO</v>
      </c>
      <c r="M36" s="54"/>
      <c r="N36" s="57"/>
    </row>
    <row r="37" spans="1:14" ht="75" x14ac:dyDescent="0.25">
      <c r="A37" s="10" t="s">
        <v>48</v>
      </c>
      <c r="B37" s="6" t="s">
        <v>49</v>
      </c>
      <c r="C37" s="5" t="s">
        <v>50</v>
      </c>
      <c r="D37" s="7" t="s">
        <v>51</v>
      </c>
      <c r="E37" s="66"/>
      <c r="F37" s="2" t="s">
        <v>61</v>
      </c>
      <c r="G37" s="2" t="s">
        <v>62</v>
      </c>
      <c r="H37" s="26" t="s">
        <v>139</v>
      </c>
      <c r="I37" s="22" t="s">
        <v>111</v>
      </c>
      <c r="J37" s="24"/>
      <c r="K37" s="34" t="str">
        <f t="shared" si="4"/>
        <v>ARMONIZADO</v>
      </c>
      <c r="L37" s="34" t="str">
        <f t="shared" si="5"/>
        <v>NO ARMONIZADO</v>
      </c>
      <c r="M37" s="54"/>
      <c r="N37" s="57"/>
    </row>
    <row r="38" spans="1:14" ht="60" x14ac:dyDescent="0.25">
      <c r="A38" s="10" t="s">
        <v>48</v>
      </c>
      <c r="B38" s="6" t="s">
        <v>49</v>
      </c>
      <c r="C38" s="5" t="s">
        <v>50</v>
      </c>
      <c r="D38" s="7" t="s">
        <v>51</v>
      </c>
      <c r="E38" s="66"/>
      <c r="F38" s="8" t="s">
        <v>63</v>
      </c>
      <c r="G38" s="2" t="s">
        <v>64</v>
      </c>
      <c r="H38" s="23" t="s">
        <v>161</v>
      </c>
      <c r="I38" s="22" t="s">
        <v>109</v>
      </c>
      <c r="J38" s="24"/>
      <c r="K38" s="34" t="str">
        <f t="shared" si="4"/>
        <v>ARMONIZADO</v>
      </c>
      <c r="L38" s="34" t="str">
        <f t="shared" si="5"/>
        <v>NO ARMONIZADO</v>
      </c>
      <c r="M38" s="54"/>
      <c r="N38" s="57"/>
    </row>
    <row r="39" spans="1:14" ht="60" x14ac:dyDescent="0.25">
      <c r="A39" s="10" t="s">
        <v>48</v>
      </c>
      <c r="B39" s="6" t="s">
        <v>49</v>
      </c>
      <c r="C39" s="5" t="s">
        <v>50</v>
      </c>
      <c r="D39" s="7" t="s">
        <v>51</v>
      </c>
      <c r="E39" s="66"/>
      <c r="F39" s="2" t="s">
        <v>65</v>
      </c>
      <c r="G39" s="2" t="s">
        <v>66</v>
      </c>
      <c r="H39" s="25"/>
      <c r="I39" s="22" t="s">
        <v>109</v>
      </c>
      <c r="J39" s="24"/>
      <c r="K39" s="34" t="str">
        <f t="shared" si="4"/>
        <v>ARMONIZADO</v>
      </c>
      <c r="L39" s="34" t="str">
        <f t="shared" si="5"/>
        <v>NO ARMONIZADO</v>
      </c>
      <c r="M39" s="54"/>
      <c r="N39" s="57"/>
    </row>
    <row r="40" spans="1:14" ht="75" x14ac:dyDescent="0.25">
      <c r="A40" s="10" t="s">
        <v>48</v>
      </c>
      <c r="B40" s="6" t="s">
        <v>49</v>
      </c>
      <c r="C40" s="5" t="s">
        <v>50</v>
      </c>
      <c r="D40" s="7" t="s">
        <v>51</v>
      </c>
      <c r="E40" s="66"/>
      <c r="F40" s="2" t="s">
        <v>142</v>
      </c>
      <c r="G40" s="2" t="s">
        <v>67</v>
      </c>
      <c r="H40" s="23" t="s">
        <v>141</v>
      </c>
      <c r="I40" s="20" t="s">
        <v>169</v>
      </c>
      <c r="J40" s="24"/>
      <c r="K40" s="34" t="str">
        <f t="shared" si="4"/>
        <v>ARMONIZADO</v>
      </c>
      <c r="L40" s="34" t="str">
        <f t="shared" si="5"/>
        <v>NO ARMONIZADO</v>
      </c>
      <c r="M40" s="54"/>
      <c r="N40" s="57"/>
    </row>
    <row r="41" spans="1:14" ht="69" customHeight="1" x14ac:dyDescent="0.25">
      <c r="A41" s="10" t="s">
        <v>48</v>
      </c>
      <c r="B41" s="6" t="s">
        <v>68</v>
      </c>
      <c r="C41" s="5" t="s">
        <v>50</v>
      </c>
      <c r="D41" s="7" t="s">
        <v>51</v>
      </c>
      <c r="E41" s="66"/>
      <c r="F41" s="2" t="s">
        <v>69</v>
      </c>
      <c r="G41" s="2" t="s">
        <v>70</v>
      </c>
      <c r="H41" s="23" t="s">
        <v>143</v>
      </c>
      <c r="I41" s="26" t="s">
        <v>170</v>
      </c>
      <c r="J41" s="24"/>
      <c r="K41" s="34" t="str">
        <f t="shared" si="4"/>
        <v>ARMONIZADO</v>
      </c>
      <c r="L41" s="34" t="str">
        <f t="shared" si="5"/>
        <v>NO ARMONIZADO</v>
      </c>
      <c r="M41" s="54"/>
      <c r="N41" s="57"/>
    </row>
    <row r="42" spans="1:14" ht="80.25" customHeight="1" x14ac:dyDescent="0.25">
      <c r="A42" s="10" t="s">
        <v>48</v>
      </c>
      <c r="B42" s="6" t="s">
        <v>68</v>
      </c>
      <c r="C42" s="5" t="s">
        <v>50</v>
      </c>
      <c r="D42" s="7" t="s">
        <v>51</v>
      </c>
      <c r="E42" s="67"/>
      <c r="F42" s="2" t="s">
        <v>137</v>
      </c>
      <c r="G42" s="2" t="s">
        <v>71</v>
      </c>
      <c r="H42" s="26" t="s">
        <v>138</v>
      </c>
      <c r="I42" s="26" t="s">
        <v>171</v>
      </c>
      <c r="J42" s="24"/>
      <c r="K42" s="34" t="str">
        <f t="shared" si="4"/>
        <v>ARMONIZADO</v>
      </c>
      <c r="L42" s="34" t="str">
        <f t="shared" si="5"/>
        <v>NO ARMONIZADO</v>
      </c>
      <c r="M42" s="55"/>
      <c r="N42" s="58"/>
    </row>
    <row r="43" spans="1:14" ht="50.45" customHeight="1" x14ac:dyDescent="0.25">
      <c r="A43" s="71" t="s">
        <v>190</v>
      </c>
      <c r="B43" s="72"/>
      <c r="C43" s="72"/>
      <c r="D43" s="72"/>
      <c r="E43" s="72"/>
      <c r="F43" s="72"/>
      <c r="G43" s="72"/>
      <c r="H43" s="72"/>
      <c r="I43" s="72"/>
      <c r="J43" s="73"/>
      <c r="K43" s="39">
        <f>+COUNTIF(K44:K51,"ARMONIZADO")/8</f>
        <v>1</v>
      </c>
      <c r="L43" s="39">
        <f>+COUNTIF(L44:L51,"ARMONIZADO")/8</f>
        <v>0</v>
      </c>
      <c r="M43" s="38" t="s">
        <v>201</v>
      </c>
      <c r="N43" s="38" t="s">
        <v>202</v>
      </c>
    </row>
    <row r="44" spans="1:14" ht="180" x14ac:dyDescent="0.25">
      <c r="A44" s="11" t="s">
        <v>72</v>
      </c>
      <c r="B44" s="6" t="s">
        <v>73</v>
      </c>
      <c r="C44" s="5" t="s">
        <v>74</v>
      </c>
      <c r="D44" s="7" t="s">
        <v>94</v>
      </c>
      <c r="E44" s="65">
        <v>0.25</v>
      </c>
      <c r="F44" s="2" t="s">
        <v>96</v>
      </c>
      <c r="G44" s="4" t="s">
        <v>76</v>
      </c>
      <c r="H44" s="22" t="s">
        <v>145</v>
      </c>
      <c r="I44" s="18" t="s">
        <v>151</v>
      </c>
      <c r="J44" s="24"/>
      <c r="K44" s="34" t="str">
        <f t="shared" ref="K44:L51" si="6">+IF(I44="","NO ARMONIZADO","ARMONIZADO")</f>
        <v>ARMONIZADO</v>
      </c>
      <c r="L44" s="34" t="str">
        <f t="shared" si="6"/>
        <v>NO ARMONIZADO</v>
      </c>
      <c r="M44" s="56">
        <f>+K43*E44</f>
        <v>0.25</v>
      </c>
      <c r="N44" s="56">
        <f>+L43*E44</f>
        <v>0</v>
      </c>
    </row>
    <row r="45" spans="1:14" ht="195.75" customHeight="1" x14ac:dyDescent="0.25">
      <c r="A45" s="11" t="s">
        <v>72</v>
      </c>
      <c r="B45" s="6" t="s">
        <v>73</v>
      </c>
      <c r="C45" s="5" t="s">
        <v>74</v>
      </c>
      <c r="D45" s="7" t="s">
        <v>94</v>
      </c>
      <c r="E45" s="66"/>
      <c r="F45" s="2" t="s">
        <v>96</v>
      </c>
      <c r="G45" s="4" t="s">
        <v>207</v>
      </c>
      <c r="H45" s="22" t="s">
        <v>145</v>
      </c>
      <c r="I45" s="19" t="s">
        <v>173</v>
      </c>
      <c r="J45" s="24"/>
      <c r="K45" s="34" t="str">
        <f t="shared" si="6"/>
        <v>ARMONIZADO</v>
      </c>
      <c r="L45" s="34" t="str">
        <f t="shared" si="6"/>
        <v>NO ARMONIZADO</v>
      </c>
      <c r="M45" s="57"/>
      <c r="N45" s="57"/>
    </row>
    <row r="46" spans="1:14" ht="120" x14ac:dyDescent="0.25">
      <c r="A46" s="11" t="s">
        <v>72</v>
      </c>
      <c r="B46" s="6" t="s">
        <v>73</v>
      </c>
      <c r="C46" s="5" t="s">
        <v>74</v>
      </c>
      <c r="D46" s="7" t="s">
        <v>94</v>
      </c>
      <c r="E46" s="66"/>
      <c r="F46" s="12" t="s">
        <v>75</v>
      </c>
      <c r="G46" s="13" t="s">
        <v>77</v>
      </c>
      <c r="H46" s="30"/>
      <c r="I46" s="22" t="s">
        <v>110</v>
      </c>
      <c r="J46" s="24"/>
      <c r="K46" s="34" t="str">
        <f t="shared" si="6"/>
        <v>ARMONIZADO</v>
      </c>
      <c r="L46" s="34" t="str">
        <f t="shared" si="6"/>
        <v>NO ARMONIZADO</v>
      </c>
      <c r="M46" s="57"/>
      <c r="N46" s="57"/>
    </row>
    <row r="47" spans="1:14" ht="195" x14ac:dyDescent="0.25">
      <c r="A47" s="11" t="s">
        <v>72</v>
      </c>
      <c r="B47" s="6" t="s">
        <v>73</v>
      </c>
      <c r="C47" s="5" t="s">
        <v>74</v>
      </c>
      <c r="D47" s="7" t="s">
        <v>78</v>
      </c>
      <c r="E47" s="66"/>
      <c r="F47" s="2" t="s">
        <v>147</v>
      </c>
      <c r="G47" s="2" t="s">
        <v>79</v>
      </c>
      <c r="H47" s="22" t="s">
        <v>146</v>
      </c>
      <c r="I47" s="20" t="s">
        <v>112</v>
      </c>
      <c r="J47" s="24"/>
      <c r="K47" s="34" t="str">
        <f t="shared" si="6"/>
        <v>ARMONIZADO</v>
      </c>
      <c r="L47" s="34" t="str">
        <f t="shared" si="6"/>
        <v>NO ARMONIZADO</v>
      </c>
      <c r="M47" s="57"/>
      <c r="N47" s="57"/>
    </row>
    <row r="48" spans="1:14" ht="236.25" x14ac:dyDescent="0.25">
      <c r="A48" s="11" t="s">
        <v>72</v>
      </c>
      <c r="B48" s="6" t="s">
        <v>73</v>
      </c>
      <c r="C48" s="5" t="s">
        <v>74</v>
      </c>
      <c r="D48" s="7" t="s">
        <v>78</v>
      </c>
      <c r="E48" s="66"/>
      <c r="F48" s="2" t="s">
        <v>80</v>
      </c>
      <c r="G48" s="4" t="s">
        <v>81</v>
      </c>
      <c r="H48" s="22" t="s">
        <v>146</v>
      </c>
      <c r="I48" s="17" t="s">
        <v>113</v>
      </c>
      <c r="J48" s="24"/>
      <c r="K48" s="34" t="str">
        <f t="shared" si="6"/>
        <v>ARMONIZADO</v>
      </c>
      <c r="L48" s="34" t="str">
        <f t="shared" si="6"/>
        <v>NO ARMONIZADO</v>
      </c>
      <c r="M48" s="57"/>
      <c r="N48" s="57"/>
    </row>
    <row r="49" spans="1:14" ht="75" x14ac:dyDescent="0.25">
      <c r="A49" s="11" t="s">
        <v>72</v>
      </c>
      <c r="B49" s="6" t="s">
        <v>82</v>
      </c>
      <c r="C49" s="5" t="s">
        <v>74</v>
      </c>
      <c r="D49" s="7" t="s">
        <v>95</v>
      </c>
      <c r="E49" s="66"/>
      <c r="F49" s="2" t="s">
        <v>83</v>
      </c>
      <c r="G49" s="2" t="s">
        <v>84</v>
      </c>
      <c r="H49" s="23" t="s">
        <v>149</v>
      </c>
      <c r="I49" s="22" t="s">
        <v>114</v>
      </c>
      <c r="J49" s="24"/>
      <c r="K49" s="34" t="str">
        <f t="shared" si="6"/>
        <v>ARMONIZADO</v>
      </c>
      <c r="L49" s="34" t="str">
        <f t="shared" si="6"/>
        <v>NO ARMONIZADO</v>
      </c>
      <c r="M49" s="57"/>
      <c r="N49" s="57"/>
    </row>
    <row r="50" spans="1:14" ht="75" x14ac:dyDescent="0.25">
      <c r="A50" s="11" t="s">
        <v>72</v>
      </c>
      <c r="B50" s="6" t="s">
        <v>82</v>
      </c>
      <c r="C50" s="5" t="s">
        <v>74</v>
      </c>
      <c r="D50" s="7" t="s">
        <v>95</v>
      </c>
      <c r="E50" s="66"/>
      <c r="F50" s="2" t="s">
        <v>85</v>
      </c>
      <c r="G50" s="2" t="s">
        <v>86</v>
      </c>
      <c r="H50" s="23" t="s">
        <v>149</v>
      </c>
      <c r="I50" s="22" t="s">
        <v>114</v>
      </c>
      <c r="J50" s="24"/>
      <c r="K50" s="34" t="str">
        <f t="shared" si="6"/>
        <v>ARMONIZADO</v>
      </c>
      <c r="L50" s="34" t="str">
        <f t="shared" si="6"/>
        <v>NO ARMONIZADO</v>
      </c>
      <c r="M50" s="57"/>
      <c r="N50" s="57"/>
    </row>
    <row r="51" spans="1:14" ht="75" x14ac:dyDescent="0.25">
      <c r="A51" s="11" t="s">
        <v>72</v>
      </c>
      <c r="B51" s="6" t="s">
        <v>82</v>
      </c>
      <c r="C51" s="5" t="s">
        <v>74</v>
      </c>
      <c r="D51" s="7" t="s">
        <v>95</v>
      </c>
      <c r="E51" s="67"/>
      <c r="F51" s="2" t="s">
        <v>87</v>
      </c>
      <c r="G51" s="2" t="s">
        <v>88</v>
      </c>
      <c r="H51" s="23" t="s">
        <v>149</v>
      </c>
      <c r="I51" s="22" t="s">
        <v>115</v>
      </c>
      <c r="J51" s="24"/>
      <c r="K51" s="34" t="str">
        <f t="shared" si="6"/>
        <v>ARMONIZADO</v>
      </c>
      <c r="L51" s="34" t="str">
        <f t="shared" si="6"/>
        <v>NO ARMONIZADO</v>
      </c>
      <c r="M51" s="58"/>
      <c r="N51" s="58"/>
    </row>
    <row r="52" spans="1:14" ht="52.15" customHeight="1" x14ac:dyDescent="0.25">
      <c r="K52" s="48" t="s">
        <v>191</v>
      </c>
      <c r="L52" s="48"/>
      <c r="M52" s="40">
        <f>+SUM(M3,M13,M31,M44)</f>
        <v>0.95588235294117641</v>
      </c>
      <c r="N52" s="40">
        <f>+SUM(N3,N13,N31,N44)</f>
        <v>0.19771241830065361</v>
      </c>
    </row>
    <row r="53" spans="1:14" ht="38.450000000000003" customHeight="1" x14ac:dyDescent="0.25">
      <c r="K53" s="48" t="s">
        <v>192</v>
      </c>
      <c r="L53" s="48"/>
      <c r="M53" s="41">
        <f>+M52*25</f>
        <v>23.897058823529409</v>
      </c>
      <c r="N53" s="41">
        <f>+N52*25</f>
        <v>4.9428104575163401</v>
      </c>
    </row>
    <row r="55" spans="1:14" x14ac:dyDescent="0.25">
      <c r="D55" s="14"/>
      <c r="E55" s="14"/>
    </row>
  </sheetData>
  <autoFilter ref="A1:H51" xr:uid="{00000000-0009-0000-0000-000000000000}"/>
  <mergeCells count="18">
    <mergeCell ref="A2:J2"/>
    <mergeCell ref="M3:M11"/>
    <mergeCell ref="A43:J43"/>
    <mergeCell ref="M44:M51"/>
    <mergeCell ref="N44:N51"/>
    <mergeCell ref="K52:L52"/>
    <mergeCell ref="K53:L53"/>
    <mergeCell ref="N3:N11"/>
    <mergeCell ref="A12:J12"/>
    <mergeCell ref="M13:M29"/>
    <mergeCell ref="N13:N29"/>
    <mergeCell ref="A30:J30"/>
    <mergeCell ref="M31:M42"/>
    <mergeCell ref="N31:N42"/>
    <mergeCell ref="E3:E11"/>
    <mergeCell ref="E13:E29"/>
    <mergeCell ref="E31:E42"/>
    <mergeCell ref="E44:E51"/>
  </mergeCells>
  <phoneticPr fontId="8"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28" sqref="G28"/>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GRAFICO</vt:lpstr>
      <vt:lpstr>EVALUACION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SANTIAGO1</cp:lastModifiedBy>
  <dcterms:created xsi:type="dcterms:W3CDTF">2018-12-20T22:35:52Z</dcterms:created>
  <dcterms:modified xsi:type="dcterms:W3CDTF">2021-11-16T21:39:30Z</dcterms:modified>
</cp:coreProperties>
</file>