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activeTab="0"/>
  </bookViews>
  <sheets>
    <sheet name="Slip U de Caldas 2016" sheetId="1" r:id="rId1"/>
    <sheet name="Autos" sheetId="2" r:id="rId2"/>
    <sheet name="Equipo y Maquinaria" sheetId="3" r:id="rId3"/>
  </sheets>
  <externalReferences>
    <externalReference r:id="rId6"/>
  </externalReferences>
  <definedNames>
    <definedName name="_xlnm.Print_Area" localSheetId="1">'Autos'!$B$2:$Q$33</definedName>
    <definedName name="_xlnm.Print_Area" localSheetId="2">'Equipo y Maquinaria'!$A:$E</definedName>
    <definedName name="_xlnm.Print_Area" localSheetId="0">'Slip U de Caldas 2016'!$B$1:$F$1092</definedName>
    <definedName name="Excel_BuiltIn_Print_Area_2_1">#REF!</definedName>
    <definedName name="Excel_BuiltIn_Print_Area_3_1">#REF!</definedName>
    <definedName name="Excel_BuiltIn_Print_Area_4_2">#REF!</definedName>
    <definedName name="Excel_BuiltIn_Print_Area_4_3">#REF!</definedName>
    <definedName name="Excel_BuiltIn_Print_Titles_1_1">'Slip U de Caldas 2016'!$B$2:$IV$5</definedName>
    <definedName name="_xlnm.Print_Titles" localSheetId="0">'Slip U de Caldas 2016'!$2:$5</definedName>
  </definedNames>
  <calcPr fullCalcOnLoad="1"/>
</workbook>
</file>

<file path=xl/sharedStrings.xml><?xml version="1.0" encoding="utf-8"?>
<sst xmlns="http://schemas.openxmlformats.org/spreadsheetml/2006/main" count="1311" uniqueCount="791">
  <si>
    <t>Universidad de Caldas</t>
  </si>
  <si>
    <t>Valor Asegurado</t>
  </si>
  <si>
    <t>PUNTOS</t>
  </si>
  <si>
    <t xml:space="preserve"> </t>
  </si>
  <si>
    <t>- Edificios</t>
  </si>
  <si>
    <t>- Incremento en costos de construccion y/o adecuacion a normas sismoresistentes, 35% valor asegurado de cada edificio. Valor adicional al ítem edificios</t>
  </si>
  <si>
    <t>- Demás bienes de propiedad y/o interés del asegurado y por los que sea responsable consistentes principalmente en pero no limitados a: Muebles y enseres, libros, esculturas, obras de arte, maquinaria, equipo, herramientas, instrumental médico, mejoras locativas, mercancías, dineros, instrumentos musicales, semovientes, electrodomésticos, invernaderos, equipos e instrumentación departamento de Ciencias Geológicas, entre otros.</t>
  </si>
  <si>
    <t>- Mejoras locativas</t>
  </si>
  <si>
    <t>Subtotal Activos</t>
  </si>
  <si>
    <t>2. Daños a Maquinaria</t>
  </si>
  <si>
    <t>3. Equipos Electricos y Electrónicos</t>
  </si>
  <si>
    <t>Bienes de propiedad de la Universidad de Caldas y por los que sea responsable, Incluye cableado estructurado</t>
  </si>
  <si>
    <t>Obligatoria</t>
  </si>
  <si>
    <t>Indice Variable del 5% para Edificios</t>
  </si>
  <si>
    <t>Indice Variable del 5% para demás bienes, excepto Mercancías y Dineros</t>
  </si>
  <si>
    <t>Amparo</t>
  </si>
  <si>
    <t>Todo Riesgo de pérdida o daño material por cualquier causa no expresamente excluida, sea que dichos bienes esten en uso e inactivos y se encuentren dentro o fuera de los predios del asegurado, incluyendo Terremoto, Temblor y/o Erupcion Volcanica al 100%</t>
  </si>
  <si>
    <t xml:space="preserve">Asonada, motín, conmoción o popular, huelga y actos mal intencionados de terceros - Terrorismo </t>
  </si>
  <si>
    <t>Obligatoria: Se deberá realizar la cotización para mínimo 1 opción</t>
  </si>
  <si>
    <t>Opción 1 (actual)</t>
  </si>
  <si>
    <t>US$20.000.000</t>
  </si>
  <si>
    <t>Opción 2</t>
  </si>
  <si>
    <t>Amparos Adicionales con límites</t>
  </si>
  <si>
    <t>Puntos</t>
  </si>
  <si>
    <t>- Remoción de escombros</t>
  </si>
  <si>
    <t>- Amparo automático de nuevas propiedades (90 dias)</t>
  </si>
  <si>
    <t>- Traslado temporal (90 dias)</t>
  </si>
  <si>
    <t>- Gastos de demostración de pérdida</t>
  </si>
  <si>
    <t>- Gastos de extinción</t>
  </si>
  <si>
    <t>- Gastos de preservación</t>
  </si>
  <si>
    <t>- Gastos adicionales</t>
  </si>
  <si>
    <t>- Propiedad personal de empleados</t>
  </si>
  <si>
    <t>- Honorarios profesionales</t>
  </si>
  <si>
    <t xml:space="preserve">- Portador externo de datos      </t>
  </si>
  <si>
    <t>- Equipos móviles y portátiles dentro y fuera de los predios del asegurado, en el territorio colombiano y en el exterior, ampara el hurto simple y calificado y la desaparición misteriosa.</t>
  </si>
  <si>
    <t>- Renta mensual por diez (10) meses</t>
  </si>
  <si>
    <t>- Reposición de documentos y/o archivos</t>
  </si>
  <si>
    <t>- Gastos adicionales equipo electrónico</t>
  </si>
  <si>
    <t>- Gastos por flete aéreo</t>
  </si>
  <si>
    <t>- Gastos adicionales por horas extras</t>
  </si>
  <si>
    <t>- Rotura Accidental de Vidrios</t>
  </si>
  <si>
    <t>- Cobertura automática para nuevos bienes  y equipos (90 dias)</t>
  </si>
  <si>
    <t>- Incremento en costos de construcción y/o adecuación a normas sismoresistentes, 35% del valor asegurado de cada edificio, valor asegurado adicional al valor del item edificios</t>
  </si>
  <si>
    <t>-Gastos extraordinarios</t>
  </si>
  <si>
    <t>-Alquiler de Equipos por pérdidas Totales y/o parciales</t>
  </si>
  <si>
    <t>- Suelos y Terrenos</t>
  </si>
  <si>
    <t>Si</t>
  </si>
  <si>
    <t>Total</t>
  </si>
  <si>
    <t>Condiciones Particulares (Ver Cláusulas Capítulo II)</t>
  </si>
  <si>
    <t>1.  Condiciones técnicas y económicas de los reaseguradores</t>
  </si>
  <si>
    <t>2.  Nombramiento de ajustador</t>
  </si>
  <si>
    <t>10.  Cobertura automática para nuevos bienes</t>
  </si>
  <si>
    <t>16. Diferencias Contractuales</t>
  </si>
  <si>
    <t>22. Acuerdo para ajuste en caso de siniestro</t>
  </si>
  <si>
    <t>107. Cobertura por daños del equipo de climatización</t>
  </si>
  <si>
    <t>28. Manejo de siniestros</t>
  </si>
  <si>
    <t>134. Daños por vehículos propios y no propios</t>
  </si>
  <si>
    <t>135. Definición de equipos de cómputo</t>
  </si>
  <si>
    <t>45. No aplicación de la cláusula de seguro insuficiente o infraseguro</t>
  </si>
  <si>
    <t>47. No aplicación de la cláusula de contrato de mantenimiento</t>
  </si>
  <si>
    <t>49. Hurto calificado en Predios</t>
  </si>
  <si>
    <t>55. Actos de autoridad</t>
  </si>
  <si>
    <t>62  Gastos por adecuación al último código de sismoresistencia</t>
  </si>
  <si>
    <t>64.  Se incluye cobertura por hundimiento o corrimiento del terreno</t>
  </si>
  <si>
    <t>71. Cláusula de valor de reposición</t>
  </si>
  <si>
    <t>- La cobertura de equipos móviles y portátiles contmeplada es extensiva igualmente para los equipos, instrumentos y elementos utilizados por el departamento de ciencias geológicas en diferentes sitios del país</t>
  </si>
  <si>
    <t>- Experticio técnico</t>
  </si>
  <si>
    <t>- En los siniestros de perdidas totales o parciales  no habra aplicacion en la liquidacion de la indemnizacion de deducciones por mejoramiento tecnologico</t>
  </si>
  <si>
    <t>- Gastos de viaje y estadía de técnicos</t>
  </si>
  <si>
    <t>- Cobertura automática de bienes de propiedad del asegurado en predios de terceros</t>
  </si>
  <si>
    <t>- Amparo para Ferias, Exhibiciones, exposiciones y demás eventos deportivos y culturales</t>
  </si>
  <si>
    <t>- Cobertura por daños consecuenciales por remodelaciones, nuevas edificaciones, montaje de nuevas plantas y/o montaje de maquinaría y equipo que no haya estado previamente operando dentro de los predios asegurados.</t>
  </si>
  <si>
    <t>- Se incluyen bienes a la intemperie ubicados en los predios del asegurado, siempre y cuando se establezcan las medidas de protección necesarias</t>
  </si>
  <si>
    <t>- Se incluyen para todas las secciones de la póliza, los gastos incurridos por el asegurado o sus representantes en la preparación, sustentación y certificación de los montos de la pérdida indemnizable por la póliza, así como los honorarios de los expertos que se requieran contratar para este fin o para dirimir las diferencias que se presenten en el ajuste de una pérdida amparada bajo la presente póliza. Además de los respectivos honorarios se cubren también los costos de viajes, al y del extranjero, alojamiento, viáticos y otros en los que razonablemente  incurran los profesionales que intervengan.</t>
  </si>
  <si>
    <t>- La cobertura de terremoto, temblor, queda extendida a tanques, patios, exteriores, canchas, vías, chimeneas y cualquier otra construcción separada a las edificaciones amparadas.</t>
  </si>
  <si>
    <t>- Cualquier error no intencional, omisión o falta en reportar una pérdida, en la presentación de un reclamo o en la descripción, valor, ubicación de la propiedad asegurada, no perjudicará los derechos del asegurado, pero debe ser corregido al descubrirse.</t>
  </si>
  <si>
    <t>- No obstante lo establecido en las condiciones generales del contrato de seguros, este seguro se extiende a cubrir las redes eléctricas, hidráulicas, de gas u otras subterráneas que sean de propiedad del asegurado ubicados dentro o en zonas aledañas a los predios del asegurado</t>
  </si>
  <si>
    <t>- Agravaciones del riesgo</t>
  </si>
  <si>
    <t>- Límite de responsabilidad</t>
  </si>
  <si>
    <t>- Cláusula de errores e inexactitudes</t>
  </si>
  <si>
    <t>- Bajo la cobertura de rotura accidental de vidrios se cubren unidades sanitarias y espejos.</t>
  </si>
  <si>
    <t>- Gastos para la recuperación de información (E.E.)</t>
  </si>
  <si>
    <t>- Se otorga cobertura de Hurto Simple para equipos fijos, equipos móviles y portátiles (E.E.)</t>
  </si>
  <si>
    <t>- La cobertura de equipos móviles o portátiles se extiende a la movilización fuera del territorio Colombiano (E.E.)</t>
  </si>
  <si>
    <t>- Incremento en costos de operación (E.E.)</t>
  </si>
  <si>
    <t>Nota:</t>
  </si>
  <si>
    <t>Los deducibles para la cobertura de Equipo Móviles y Portátiles se aplicarán cuando los eventos se presenten fuera de los predios. Si las pérdidas ocurren dentro de predios, los deducibles corresponderán a los bienes dentro de predio, asi mismo se ampara el hurto simple y calificado y desaparición misteriosa.</t>
  </si>
  <si>
    <t>Deducibles</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</si>
  <si>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</si>
  <si>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 Terremoto, temblor (excepto equipo electrónico):</t>
  </si>
  <si>
    <t xml:space="preserve"> 1% valor pérdida mínimo 3 smmlv</t>
  </si>
  <si>
    <t>- Asonada, motín, amit(excepto equipo electrónico):</t>
  </si>
  <si>
    <t xml:space="preserve"> 5% valor pérdida mínimo 1 smmlv</t>
  </si>
  <si>
    <t>- Hurto y hurto calificado de equipo electrónico:</t>
  </si>
  <si>
    <t>5% valor pérdida mínimo 1 smmlv</t>
  </si>
  <si>
    <t>- Daño s de equipo electrónico:</t>
  </si>
  <si>
    <t>- Equipos móviles y portátiles:</t>
  </si>
  <si>
    <t xml:space="preserve"> 10% valor pérdida mínimo 0,5 smmlv</t>
  </si>
  <si>
    <t>- Equipos móviles y portátiles en el exterior</t>
  </si>
  <si>
    <t xml:space="preserve"> 10% valor pérdida mínimo 1 smmlv</t>
  </si>
  <si>
    <t>- Rotura de maquinaria:</t>
  </si>
  <si>
    <t xml:space="preserve"> 2% valor pérdida mínimo 1 smmlv</t>
  </si>
  <si>
    <t>- Sustracción  para cualquier modalidad:</t>
  </si>
  <si>
    <t>- Incendio I y/o rayo en aparatos electricos:</t>
  </si>
  <si>
    <t>Sin deducible</t>
  </si>
  <si>
    <t>- Demás eventos: y rotura de vidrios</t>
  </si>
  <si>
    <t>Prima con IVA</t>
  </si>
  <si>
    <t>Valor</t>
  </si>
  <si>
    <t>Apoyo a la industria Nacional</t>
  </si>
  <si>
    <t>Automóviles</t>
  </si>
  <si>
    <t>Valor asegurado</t>
  </si>
  <si>
    <t>Vehículos de propiedad de la Universidad de Caldas según relación adjunta</t>
  </si>
  <si>
    <t>Nota: Cotizar los SOAT</t>
  </si>
  <si>
    <t>Amparos</t>
  </si>
  <si>
    <t>- Pérdida total daños</t>
  </si>
  <si>
    <t>- Pérdida parcial daños</t>
  </si>
  <si>
    <t>- Pérdida total y parcial Hurto</t>
  </si>
  <si>
    <t>- Terremoto temblor y/o erupcion volcanica</t>
  </si>
  <si>
    <t>- Gastos de transporte por pérdida total daños $60.000 diarios por 60 días por vehículo</t>
  </si>
  <si>
    <t>- Gastos de transporte por pérdida total hurto $60.000 diarios por 60 días por vehículo</t>
  </si>
  <si>
    <t>- Amparo patrimonial</t>
  </si>
  <si>
    <t>- Asistencia jurídica en proceso penal (maxima opcion)</t>
  </si>
  <si>
    <t>- Asistencia jurídica en proceso civil (maxima opcion)</t>
  </si>
  <si>
    <t>- Asistencia en viajes para todos los vehículos</t>
  </si>
  <si>
    <t xml:space="preserve">- Revisión técnico mecánica </t>
  </si>
  <si>
    <t>- Gastos médicos</t>
  </si>
  <si>
    <t>- Vehiculo de reemplazo o sustitucion de Vehiculo excepto motos</t>
  </si>
  <si>
    <t>- Gastos demostrables en que incurra el asegurado en caso de siniestro para solicitar la devolucion del vehiculo ante el transito y autoridades competentes, tales como: parqueaderos, gruas, tramites de traspaso, en perdidas totales y todos aquellos gastos necesarios hasta por un valor asegurado por vehiculo de $2.000.000=</t>
  </si>
  <si>
    <t>2. Nombramiento de ajustador</t>
  </si>
  <si>
    <t>13  Revocación o no renovacion  de la póliza 90 días</t>
  </si>
  <si>
    <t>72. Extensión de Responsabilidad Civil</t>
  </si>
  <si>
    <t>79. Vehículos alquilados o arrendados a terceros</t>
  </si>
  <si>
    <t>109  Amparo automático para nuevos vehículos 60 días</t>
  </si>
  <si>
    <t>110  Amparo automático para accesorios 60 días</t>
  </si>
  <si>
    <t>111  Primera opción de compra del vehículo recuperado y salvamento</t>
  </si>
  <si>
    <t>112. Sustitución provisional del vehículo</t>
  </si>
  <si>
    <t>- Daño entre vehículos propios</t>
  </si>
  <si>
    <t>- Para efectos del amparo patrimonial, se entiende como conductor cualquier empleado al servicio del asegurado</t>
  </si>
  <si>
    <t>Nota importante</t>
  </si>
  <si>
    <t>Dada la exposición al riesgo de Responsabilidad de los Asegurados es absolutamente necesario que el alcance de esta cobertura se extienda a amparar los riesgos que detallamos a continuación:</t>
  </si>
  <si>
    <r>
      <t xml:space="preserve">Aclaración cobertura de Responsabilidad civil Extracontractual
</t>
    </r>
    <r>
      <rPr>
        <sz val="10"/>
        <rFont val="Arial"/>
        <family val="2"/>
      </rPr>
      <t>Queda entendido que la presente póliza se extiende al amparar los Perjuicios Patrimoniales (daño emergente y lucro cesante) y Extrapatrimoniales (daño moral y fisiológico o a la vida de relación) hasta el 100% del limite de Responsabilidad Civil,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</si>
  <si>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 Por evento:</t>
  </si>
  <si>
    <t xml:space="preserve"> No aplicación de deducible</t>
  </si>
  <si>
    <t>Equipo y Maquinaria</t>
  </si>
  <si>
    <t>Equipo y Maquinaria de propiedad del asegurado y por los que sea responsable en el Territorio Nacional.</t>
  </si>
  <si>
    <t>Indice variable 5%</t>
  </si>
  <si>
    <t>- Responsabilidad Civil Extracontractual</t>
  </si>
  <si>
    <t>- Gastos extraordinarios</t>
  </si>
  <si>
    <t>- Flete Aéreo</t>
  </si>
  <si>
    <t>- Gastos Adicionales</t>
  </si>
  <si>
    <t>- Todo Riesgo</t>
  </si>
  <si>
    <t>- Terremoto, temblor y/o erupcion volcanica</t>
  </si>
  <si>
    <t>- Huracán - Avenida - Inundación- Anegación</t>
  </si>
  <si>
    <t>- Asonada, motín, conmoción civil o popular y huelga</t>
  </si>
  <si>
    <t>Al 100%</t>
  </si>
  <si>
    <t>- Actos mal intencionados de terceros</t>
  </si>
  <si>
    <t>- Hurto y hurto calificado</t>
  </si>
  <si>
    <t>- Otras propiedades del asegurado</t>
  </si>
  <si>
    <t>- Hundimiento del terreno</t>
  </si>
  <si>
    <t>- Inundación y desbordamiento</t>
  </si>
  <si>
    <t>- Caida de rocas</t>
  </si>
  <si>
    <t>- Deslizamientos de tierra</t>
  </si>
  <si>
    <t>- Daños a propiedades adyacentes o vecinas</t>
  </si>
  <si>
    <t>- Volcamiento</t>
  </si>
  <si>
    <t>- Equipos bajo tierra</t>
  </si>
  <si>
    <t>- Extended coverage</t>
  </si>
  <si>
    <t>- Movilizacion por sus propios medios y/o en vehiculos especializados</t>
  </si>
  <si>
    <t>- Cualquier otro fenómeno de la naturaleza</t>
  </si>
  <si>
    <t>- Incremento en los costos de operación  para vehículos pesados</t>
  </si>
  <si>
    <t>Límite diario:</t>
  </si>
  <si>
    <t>Agregado anual:</t>
  </si>
  <si>
    <t>4. Designación de bienes asegurados</t>
  </si>
  <si>
    <t>7.  Cobertura de conjuntos</t>
  </si>
  <si>
    <t>6.  Labores y Materiales</t>
  </si>
  <si>
    <t>14.  Salvamentos</t>
  </si>
  <si>
    <t>15.  Autorizaciones</t>
  </si>
  <si>
    <t>17.  Aviso de siniestro 30 días.</t>
  </si>
  <si>
    <t>18.  Conocimiento del riesgo</t>
  </si>
  <si>
    <t>19.  Pago de indemnizaciones</t>
  </si>
  <si>
    <t>20.  Automaticidad de amparo</t>
  </si>
  <si>
    <t>21. Indemnización a valor de reposición</t>
  </si>
  <si>
    <t>22.  Acuerdo para ajuste en caso de siniestro</t>
  </si>
  <si>
    <t>23.  Extensión de cobertura</t>
  </si>
  <si>
    <t>27.  Extensión del sitio o sitios en donde se asegura el riesgo</t>
  </si>
  <si>
    <t>54.  Pago de anticipos</t>
  </si>
  <si>
    <t>56  El valor asegurado corresponde a valor de reposición o reemplazo a nuevo</t>
  </si>
  <si>
    <t>- Cobertura de movilización dentro o fuera de los predios del asegurado</t>
  </si>
  <si>
    <t>- En los siniestros de perdidas totales no habra aplicacion en la liquidacion de la indemnizacion de deducciones por mejoramiento tecnológico</t>
  </si>
  <si>
    <t>- Honorarios, gastos de viaje y estadía de técnicos</t>
  </si>
  <si>
    <r>
      <t>Nota 1</t>
    </r>
    <r>
      <rPr>
        <b/>
        <sz val="10"/>
        <rFont val="Arial"/>
        <family val="2"/>
      </rPr>
      <t>:</t>
    </r>
  </si>
  <si>
    <t>Nota 2:</t>
  </si>
  <si>
    <t>Nota 3:</t>
  </si>
  <si>
    <t>- Asonada, motín, conmoción civil o popular, huelga y Amit:</t>
  </si>
  <si>
    <t>8% valor pérdida mínimo 2 smmlv</t>
  </si>
  <si>
    <t>- Demás eventos:</t>
  </si>
  <si>
    <t>Manejo Entidades Estatales</t>
  </si>
  <si>
    <t>Limite global</t>
  </si>
  <si>
    <t>- Básico</t>
  </si>
  <si>
    <t>- Abuso de confianza</t>
  </si>
  <si>
    <t>- Estafa, desfalco</t>
  </si>
  <si>
    <t>- Falsificación</t>
  </si>
  <si>
    <t>- Pérdidas por personas no identificadas</t>
  </si>
  <si>
    <t>-  Alcances fiscales</t>
  </si>
  <si>
    <t>-  Rendición y reconstrucción de cuentas</t>
  </si>
  <si>
    <t>66. Se ampara todo el personal al servicio del asegurado</t>
  </si>
  <si>
    <t>133. Modificación en beneficio del asegurado</t>
  </si>
  <si>
    <t>- Indemnizacion a valor reposicion o reemplazo</t>
  </si>
  <si>
    <t>- Se incluye amparo para bienes de propiedad de terceros</t>
  </si>
  <si>
    <t>- Dentro del amparo básico se encuentran incluidos los gastos para demostrar la pérdida</t>
  </si>
  <si>
    <t>- Extensión de cobertura por  60  días al retiro del empleado</t>
  </si>
  <si>
    <t>- El amparo de bienes de propiedad de terceros se extiende a cubrir las pérdidas sufridas por el asegurado cuando son ocasionadas por empleados no identificados y por el personal suministrado por empresas de servicio temporal, cooperativas y/o de servicios especializados.</t>
  </si>
  <si>
    <t>- La cobertura de la póliza se extiende a cubrir las pérdidas indirectas  sufridas por el asegurado, derivadas del Hurto, Hurto Calificado, abuso de confianza, falsedad y estafa, de acuerdo a su definición legal, en que incurra el personal al servicio del Asegurado.</t>
  </si>
  <si>
    <t>- Honorarios Profesionales (Abogados, Contadores, Auditores, Interventores, etc.).</t>
  </si>
  <si>
    <t>- La compañía acepta la no aplicación de la garantia de la exigencia de que el personal deba tomar obligatoriamente el periodo de vacaciones consecutivas.</t>
  </si>
  <si>
    <t xml:space="preserve">- Cajas Menores </t>
  </si>
  <si>
    <t>Sin aplicación de deducible</t>
  </si>
  <si>
    <t>Responsabilidad Civil</t>
  </si>
  <si>
    <t>Extracontractual</t>
  </si>
  <si>
    <t>Límite Global</t>
  </si>
  <si>
    <t>Opción 3</t>
  </si>
  <si>
    <t>Informaciòn Adiconal</t>
  </si>
  <si>
    <t>- Predios, labores y operaciones</t>
  </si>
  <si>
    <t>- Contratistas y/o subcontratistas independientes</t>
  </si>
  <si>
    <t>- Incendio y explosión</t>
  </si>
  <si>
    <t>- Responsabilidad Civil por inundación</t>
  </si>
  <si>
    <t>- Responsabilidad Civil Patronal</t>
  </si>
  <si>
    <t>30% Evento/70% vigencia</t>
  </si>
  <si>
    <t>- Productos y operaciones terminadas</t>
  </si>
  <si>
    <t>- Restaurantes, cafeterías y uso de casinos</t>
  </si>
  <si>
    <t>- Contaminación accidental subita e imprevista</t>
  </si>
  <si>
    <t>- Vehículos propios y no propios incluyendo públicos al servicio del asegurado</t>
  </si>
  <si>
    <t>35% evento/vigencia</t>
  </si>
  <si>
    <t>- Parqueaderos ampara el hurto simple y calificado de accesorio y/o vehículos.</t>
  </si>
  <si>
    <t>- Uso de ascensores y escaleras</t>
  </si>
  <si>
    <t>- Grúas, montacargas y equipos similares dentro o fuera de predios</t>
  </si>
  <si>
    <t>- Bienes bajo cuidado, tenencia y control</t>
  </si>
  <si>
    <t>- R.C. del asegurado como consecuencia de los actos causados por vigilantes, personal de seguridad y escoltas, incluyendo armas de fuego y errores de punteria.</t>
  </si>
  <si>
    <t>- Operaciones de cargue y descargue de  los vehículos y gruas</t>
  </si>
  <si>
    <t xml:space="preserve">- Actividades sociales y deportivas incluyendo la originada del uso de centros deportivos, dentro o fuera de predios </t>
  </si>
  <si>
    <t>- Responsabilidad Civil cruzada</t>
  </si>
  <si>
    <t>- R.C. Por transporte de bienes, incluyendo materiales azaroso y del manejo de combustibles.</t>
  </si>
  <si>
    <t>- Propietarios, arrendatarios y poseedores</t>
  </si>
  <si>
    <t>- Predios en arrendamiento o arrendados</t>
  </si>
  <si>
    <t>- Propiedades adyacentes</t>
  </si>
  <si>
    <t>- Reparaciones y construcciones menores</t>
  </si>
  <si>
    <t>- Responsabilidad Civil por manejo de combustibles</t>
  </si>
  <si>
    <t>- Asistencia juridica en proceso civil, penal y administrativo</t>
  </si>
  <si>
    <t>- Posesion, uso o mantenimiento de predios</t>
  </si>
  <si>
    <t>- Participacion del asegurado en ferias, exposiciones nacionales e internacionales  y eventos relacionados con su objeto social.</t>
  </si>
  <si>
    <t>- Actividades propias del asegurado que realicen sus empleados temporales, ocasionales o transitorios.</t>
  </si>
  <si>
    <t>- Transporte, cargue y descargue de materiales.</t>
  </si>
  <si>
    <t>- Polucion contaminacion subita accidental e imprevista.</t>
  </si>
  <si>
    <t>- Gastos de defensa por cualquier demanda civil entablada contra el asegurado, en razon de reclamos producidos en desarrollo de las actividades relacionadas con la entidad, aun cuando dicha demanda  fuera infundada, falsa o fraudulenta.</t>
  </si>
  <si>
    <t>- Gastos adicionales por la presentacion de fianzas.</t>
  </si>
  <si>
    <t>- Gastos adicionales por condena en costas e intereses de mora acumulados a cargo del asegurado, desde cuando  la sentencia se declare en firme hasta cuando la compania haya pagado o consignado en el juzgado su participacion de tales gastos.</t>
  </si>
  <si>
    <t>- Gastos adicionales y razonables en que haya incurrido el asegurado, en relacion con los gastos razonables de los reclamos amparados, siempre y cuando haya mediado autorizacion previa de la compania en adicion a las sumas que esta pague a los damnificados como consecuencia de la responsabilidad civil extracontractual en que incurra el asegurado.</t>
  </si>
  <si>
    <t>3. Bienes bajo cuidado, tenencia y control (sin limitación)</t>
  </si>
  <si>
    <t>8.  Restablecimiento automático del valor asegurado por pago de siniestros</t>
  </si>
  <si>
    <t>25.  Amparo automático para predios y nuevas operaciones</t>
  </si>
  <si>
    <t>26.  Transporte de materias primas y materiales azaroso</t>
  </si>
  <si>
    <t>70.  Gastos de defensa, cauciones y costas procesales.</t>
  </si>
  <si>
    <t>113.  Uso de armas de fuego y errores de puntería</t>
  </si>
  <si>
    <t>114. Uso de cafeterías, restaurantes, casinos y bares.  Avisos, Vallas y letreros</t>
  </si>
  <si>
    <t>115.  Actividades sociales, deportivas y culturales</t>
  </si>
  <si>
    <t>116. Cobertura para vehículos propios y no propios</t>
  </si>
  <si>
    <t>117. Contratistas y subcontratistas incluye cobertura para daños entre sí</t>
  </si>
  <si>
    <t>136. Cobertura para elevadores y/o equipos de perforación de pozos de agua</t>
  </si>
  <si>
    <t>- Los estudiantes, empleados, profesores, pensionados, invitados, visitantes, usuarios y pacientes de la Universidad son considerados como terceros en la póliza.</t>
  </si>
  <si>
    <t>- El término asegurado comprende, cualquier persona por la que este sea civilmente responsable, incluyendo a sus empleados y directivos y administradores.</t>
  </si>
  <si>
    <t>- La presente póliza ampara la culpa grave que le sea imputable al asegurado</t>
  </si>
  <si>
    <t>- Se elimina la obligatoriedad de someter los conflictos que surjan del contrato de seguros a Tribunal de Arbitramento</t>
  </si>
  <si>
    <t>- Pérdida o daños a bienes bajo cuidado, tenencia y control</t>
  </si>
  <si>
    <t>- Cobertura para remodelaciones, nuevas edificaciones, montaje de nuevas plantas y/o montaje de maquinaría y equipo que no haya estado previamente operando dentro de los predios asegurados.</t>
  </si>
  <si>
    <t>- Se aclara que la póliza se extiende a cubrir las reclamaciones presentadas por las personas que presten algún servicio personal al asegurado que sean contratados por intermedio de Cooperativas y/o empresas de Servicios Temporales, así como los empleados de los contratistas se consideran terceros, así sea que la reclamación  se haya iniciado bajo la jurisdicción laboral, estos se consideran terceros para la póliza.</t>
  </si>
  <si>
    <t>- Los gastos de defensa  incluyen los gastos y costos extraprocesales en los que deba incurrir el asegurado.</t>
  </si>
  <si>
    <t>- Responsabilidad Civil  por avisos, vallas, letreros, caída accidental de objetos y partes, instaladas por el asegurado y/o por terceros autorizados dentro y fuera de predios.</t>
  </si>
  <si>
    <t>- Inclusión automática de modificaciones a la póliza a favor del Asegurado.</t>
  </si>
  <si>
    <t>- Gastos de manejo de crisis y reparación de imagen y reputación del asegurado: La póliza se extiende a amparar los gastos en que el asegurado deba incurrir para la contratación de una firma de abogados, un consultor o una firma especializada en manejo de imagen, relaciones públicas, comunicaciones o publicidad,  o consultores especializados en atención humanitaria o manejo de emergencias,  con la finalidad de manejar una crisis que afecte al asegurado como consecuencia de la ocurrencia de un evento que sea objeto de la cobertura de la póliza de responsabilidad civil extracontractual.</t>
  </si>
  <si>
    <t>- Posesión y uso de depósitos, tanques y tuberías dentro de los predios del asegurado.</t>
  </si>
  <si>
    <t>- No subrogación en contra de contratistas y subcontratistas, empleados o miembros de junta directiva.</t>
  </si>
  <si>
    <t>- Responsabilidad civil parqueaderos: Para efectos de la aplicación de este amparo, se entenderá que los empleados son terceros y por consiguiente se cubrirán los daños y hurtos sobre sus vehículos y/o accesorios.</t>
  </si>
  <si>
    <t>- Predios, labores y operaciones incluye transporte de alumnos e invitados en vehículos propios o en alquiler</t>
  </si>
  <si>
    <t>- Se ampara la responsabilidad civil que causen los profesores, estudiantes y pensionados en labores académicas en representación de la institución educativa.</t>
  </si>
  <si>
    <t>- Se ampara la responsabilidad civil por el uso de laboratorios por los alumnos, profesores e invitados</t>
  </si>
  <si>
    <t>- Se ampara la responsabilidad Civil por el uso de piscinas y escenarios deportivos por alumnos, padres de familia, profesores, personal administrativo e invitados</t>
  </si>
  <si>
    <t>- Se cubre la Responsabilidad Civil con respecto al uso de Cafeterías y Restaurantes, por alumnos, profesores, personal administrativo, padres, invitados y/o terceros, extendiéndose la cobertura al consumo de los productos dentro y/o fuera de ésta.</t>
  </si>
  <si>
    <t>Nota 1:</t>
  </si>
  <si>
    <t>Esta póliza se extiende a cubrir la Responsabilidad Civil Extracontractual derivada del uso de Tanque para Combustible y Surtidor de Terpel derivada del contrato de comodato.</t>
  </si>
  <si>
    <t>Se cubre la responsabilidad civil contractual derivada de la operacion de los equipos y bienes que ocasionen daños a los bienes o personas relacionadas contractualmente con la Universidad.</t>
  </si>
  <si>
    <t>Bajo la cobertura de Parqueaderos se  amparara  igualmente los daños y hurto de los vehiculos.</t>
  </si>
  <si>
    <t>- Parqueaderos</t>
  </si>
  <si>
    <t xml:space="preserve">10% valor pérdida mínimo 1 smmlv </t>
  </si>
  <si>
    <t xml:space="preserve">- Demás evento </t>
  </si>
  <si>
    <t>- Gastos médicos: y gastos de defensa</t>
  </si>
  <si>
    <t xml:space="preserve"> Sin aplicación de deducible</t>
  </si>
  <si>
    <t>Transporte de Mercancias</t>
  </si>
  <si>
    <r>
      <t>Despachos Nacionales:</t>
    </r>
    <r>
      <rPr>
        <sz val="10"/>
        <rFont val="Arial"/>
        <family val="2"/>
      </rPr>
      <t xml:space="preserve"> Quedan asegurados automáticamente todos los despachos que realice el  asegurado dentro del territorio nacional, incluyendo igualmente los despachos y redespachos que hagan referencia a las actividades propias de las granjas, incluyendo compras y ventas consistentes principalmente en pero no limitados a: Insumos agropecuarios, productos agricolas, huevos, ganado,  porcinos, pisicultura, frutas, verdura, concentrados para animales  y demas bienes de interes del asegurado y por los que sea responsable.</t>
    </r>
  </si>
  <si>
    <t>Limite por despacho</t>
  </si>
  <si>
    <t>Presupuesto de movilización</t>
  </si>
  <si>
    <r>
      <t xml:space="preserve">Importaciones: </t>
    </r>
    <r>
      <rPr>
        <sz val="10"/>
        <rFont val="Arial"/>
        <family val="2"/>
      </rPr>
      <t>Quedan asegurados automáticamente todas las importaciones que realice el  asegurado desde cualquier lugar del mundo, hasta sus dependencias o cualquier lugar que se defina para su destino final, de bienes consistentes pero no limitados a Equipos de computo, equipo de laboratorio, equipos de medición , equipos de comunicación, libros,  y demas bienes de interes del asegurado y por los que sea responsable.</t>
    </r>
  </si>
  <si>
    <t xml:space="preserve">Despachos Nacionales </t>
  </si>
  <si>
    <t>-  Cobertura completa</t>
  </si>
  <si>
    <t>-  Huelga, motín, conmoción civil, terrorismo</t>
  </si>
  <si>
    <t>-  Gastos adicionales del 10%</t>
  </si>
  <si>
    <t>Importaciones</t>
  </si>
  <si>
    <t xml:space="preserve">-  Guerra </t>
  </si>
  <si>
    <t>-  Lucro cesante del 10%</t>
  </si>
  <si>
    <t>73.  Actos de autoridad - Transportes</t>
  </si>
  <si>
    <t>74.  Trayecto interior - Trayecto urbano</t>
  </si>
  <si>
    <t>75.  Vigencia de la cobertura para cada despacho</t>
  </si>
  <si>
    <t>77. Permanencia en lugares iniciales, intermedios o finales, 60 días (incluye AMIT y Terrorismo)</t>
  </si>
  <si>
    <t>78. Límite máximo de responsabilidad por despacho</t>
  </si>
  <si>
    <t>- Renuncia al derecho de subrogación</t>
  </si>
  <si>
    <t>- Modalidad de la Póliza: bajo presupuesto anual sin ajuste.</t>
  </si>
  <si>
    <t>- Instrucciones al despachador.</t>
  </si>
  <si>
    <t>- Se amparan mercancías que sean transportadas sobre cubierta</t>
  </si>
  <si>
    <t>- Opción de compra del salvamento</t>
  </si>
  <si>
    <t>- Desviaciones y descargue forzoso</t>
  </si>
  <si>
    <t>- Errores e inexactitudes</t>
  </si>
  <si>
    <t>- Modificaciones del estado del riesgo</t>
  </si>
  <si>
    <t>- Se amparan las movilizaciones durante las 24 horas del día incluyendo festivos y domingos para cualquier parte del territorio nacional</t>
  </si>
  <si>
    <t>- Para los trayectos asegurados Nacionales y Urbanos, la cobertura inicia desde cualquier lugar en Colombia, incluyendo los despachos realizados desde las instalaciones de sus proveedores, distribuidores u otro sitio diferente a sus bodegas hasta el destino final convenido, incluyendo redespachos y devoluciones</t>
  </si>
  <si>
    <t>- Para los trayectos Nacionales y Urbanos, la cobertura incluye los movimientos entre bodegas del asegurado.</t>
  </si>
  <si>
    <t>- Las garantías que se incluyen sobre edad de los vehículos transportadores (camiones, tractomulas, barcos etc.) aplica siempre y cuando la pérdida o daño sea como consecuencia de la edad y no por otras causas que en otro vehículo (nuevo) hubiera estado amparado.</t>
  </si>
  <si>
    <t>- La avería  gruesa en ningún caso tendrá aplicación de deducible</t>
  </si>
  <si>
    <t>- La póliza cubre todos los despachos independientemente de las condiciones de venta</t>
  </si>
  <si>
    <t>- Cobertura de conjuntos</t>
  </si>
  <si>
    <t>- Actos de autoridad</t>
  </si>
  <si>
    <t>- Cláusula de Nacionalización: En caso  de siniestro que afecte  un despacho de importación  cuyos gastos de nacionalización aun no se hayan pagado por estar en condiciones de  tránsito aduanero, se autoriza al Asegurado para que nacionalice la mercancía y pague  la totalidad de los gastos de  nacionalización y al  valorizar  la pérdida, La compañía reconocerá dichos gastos proporcionales a la mercancía afectada.</t>
  </si>
  <si>
    <t>- Designación de bienes y denominación en libros: 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</si>
  <si>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Gastos de preservación de bienes</t>
  </si>
  <si>
    <t>- Gastos de extinción del siniestro</t>
  </si>
  <si>
    <t>- Para importaciones, incluir cláusula "A del instituto" y cláusula "C del Instituto" en caso de maquinaria usada.</t>
  </si>
  <si>
    <t>Por evento:</t>
  </si>
  <si>
    <t>Transporte de Valores</t>
  </si>
  <si>
    <t>Se amparan las movilizaciones de dinero en efectivo y cheques desde las instalaciones del asegurado hasta bancos y/o entidades financieras y viceversa. Se amparan igualmente las movilizaciones de dineros dados a los empleados para las diferentes correrias.</t>
  </si>
  <si>
    <t>Límite máximo por despacho</t>
  </si>
  <si>
    <t>Presupuesto anual de movilizaciones</t>
  </si>
  <si>
    <t>- Pérdida o daño accidental</t>
  </si>
  <si>
    <t>- Huelga, Motín, conmoción civil y Amit.</t>
  </si>
  <si>
    <t>- Hurto, hurto calificado</t>
  </si>
  <si>
    <t>- No se dara aplicación a las garantías contempladas en las condiciones generales de la poliza por la movilizacion de dinero en efectivo</t>
  </si>
  <si>
    <t>- Se ampara la movilización de valores cuando tiene trayectos múltiples, siempre que el asegurado conserve las medidas de seguridad.</t>
  </si>
  <si>
    <t>- Se incluye cobertura para las consignaciones nocturnas depositadas en los buzones que para tal efecto tienen los diferentes bancos.</t>
  </si>
  <si>
    <t>- Se incluye permanencia durante 72 horas para los valores dentro y fuera de caja de seguridad que hayan sido objeto de un transporte previo.</t>
  </si>
  <si>
    <t>- Dentro de los bienes asegurados no solo se ampara el dinero en efectivo,  sino otros valores tales como bonos, títulos valores,  comprobantes de tarjetas de crédito, débito, etc.</t>
  </si>
  <si>
    <t>- Los mensajeros o funcionarios que transportan los valores se movilizan en Motocicletas.</t>
  </si>
  <si>
    <t>- Se incluye cualquier medio de pago</t>
  </si>
  <si>
    <t>Valor Asegurado Por Persona</t>
  </si>
  <si>
    <t>Asegurado</t>
  </si>
  <si>
    <t>Se ampara al personal de la Universidad de Caldas que viaja a diferentes lugares de Colombia en actividades propias de sus cargos, incluyendo los pensionados y los estudiantes.  La cobertura tambien  se hace extensiva para los pensionados que realizan diferentes actividades en representacion de la Universidad de Caldas, incluyendo  en sus desplazamientos  en el Territorio Nacional.</t>
  </si>
  <si>
    <t>Muerte Accidental</t>
  </si>
  <si>
    <t>Incapacidad Total y permanente</t>
  </si>
  <si>
    <t>Desmembración</t>
  </si>
  <si>
    <t>Información adicional</t>
  </si>
  <si>
    <t>Incapacidad total y permanente</t>
  </si>
  <si>
    <t>La cobertura tambien  se hace extensiva para los pensionados y los estudiantes que realizan diferentes actividades en representacion de la Universidad de Caldas, incluyendo  en sus desplazamientos  en el Territorio Nacional.</t>
  </si>
  <si>
    <t>48. Cláusula de amparo automático</t>
  </si>
  <si>
    <t>54.  Cláusula de anticipo 50%</t>
  </si>
  <si>
    <t>- Cotizar prima anual</t>
  </si>
  <si>
    <t>Nota aclaratoria: Teniendo en cuenta que la póliza no contempla la aplicación de deducible, se neutralizará el puntaje asignando los 250 puntos a todos los proponentes</t>
  </si>
  <si>
    <t>Personal  vinculado a la Universidad de Caldas (Docentes, Personal Administrativo y Alumnos) que viajan a diferentes  lugares del mundo, obrando en representación de la Universidad</t>
  </si>
  <si>
    <t>En dólares</t>
  </si>
  <si>
    <t>Se ampara a la movilización y transporte de personas sin vinculo laboral o academico con la Universidad de Caldas entre los cuales se pueden encontrar pero no se limitan a: invitados y visitantes internacionales o nacionales, asesores de practicas, asesores de proyectos o convenios en ejecución o en presupuesto de formalizarse, funcionarios de entidades externas publicas y privadas con intereses en la ejecución de proyectos, actividades, procedimiento y funciones de la universidad.</t>
  </si>
  <si>
    <t>Gastos medicos</t>
  </si>
  <si>
    <t>Auxilio funerario</t>
  </si>
  <si>
    <t>Gastos médicos con un valor asegurado $ 1.000.000= por persona</t>
  </si>
  <si>
    <t>Profesional</t>
  </si>
  <si>
    <t>Predios, labores y operaciones, incluyendo la responsabilidad civil profesional médica en que incurran los estudiantes, auxiliares,  docentes y enfermeras jefes de las entidades hospitalarias que tienen a su cargo los practicantes del ultimo semestre de Enfermeria  descritos en la relación de la póliza relacionada con el desarrollo de los convenios docentes asistenciales.</t>
  </si>
  <si>
    <t>Límite asegurado</t>
  </si>
  <si>
    <t>- Responsabilidad Civil Profesional Médicos</t>
  </si>
  <si>
    <t>- Gastos Judiciales en RC Profesional Médicos</t>
  </si>
  <si>
    <t>8.  Restablecimiento automático del valor asegurado por pago de   siniestro.</t>
  </si>
  <si>
    <t>70.  Gastos de defensa, cauciones y costas procesales</t>
  </si>
  <si>
    <t>- Se cubren los perjuicios extrapatrimoniales (daño moral,fisiologico o a la vida relación, daño a la salud) al 100%</t>
  </si>
  <si>
    <t>- Se cubren perjuicios patrimoniales( daño emergente y lucro cesante) al 100%</t>
  </si>
  <si>
    <t>- Cobertura para reclamaciones directa o indirectamente relacionadas con SIDA HIV y/o Hepatitis y/o cualquier enfermedad infectocontagiosa.</t>
  </si>
  <si>
    <t>- La póliza opera bajo el sistema de aseguramiento base de reclamación "Claims made"</t>
  </si>
  <si>
    <t>- Fecha de retroactividad limitada a la primer póliza suscrita con la Previsora</t>
  </si>
  <si>
    <t>Nota aclaratoria: Obtendrá el mayor puntaje quien presente el mejor deducible en beneficio del asegurado, los demás tendrán un puntaje proporcional.</t>
  </si>
  <si>
    <t>Gastos judiciales</t>
  </si>
  <si>
    <t>Demás eventos</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</si>
  <si>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como consecuencia de cualquier investigación o proceso iniciado(s) por cualquier organismo de control, así como también los procesos disciplinarios internos de la Entidad.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t>
  </si>
  <si>
    <t>Límite Asegurado</t>
  </si>
  <si>
    <t>- Acciones u omisiones involuntarias</t>
  </si>
  <si>
    <t>- Costos judiciales y gastos de defensa</t>
  </si>
  <si>
    <t>- Se amparan las reclamaciones provenientes directa o   indirectamente de la contraloría general o de cualquier otra entidad y organismo de control del estado y/o de carácter público.</t>
  </si>
  <si>
    <t>- La póliza funciona bajo el sistema de aseguramiento base de reclamacion Claims Made</t>
  </si>
  <si>
    <t>- Investigaciones preliminares</t>
  </si>
  <si>
    <t>- Pérdida fiscal y/o detrimentro patrimonial</t>
  </si>
  <si>
    <t>- Reclamaciones en materia laboral</t>
  </si>
  <si>
    <t>- Cobertura Responsabilidad de la Entidad</t>
  </si>
  <si>
    <t>Sublímites</t>
  </si>
  <si>
    <t>Costos judiciales y gastos de defensa:</t>
  </si>
  <si>
    <t>Cotizar las siguientes opciones de límites:</t>
  </si>
  <si>
    <r>
      <t>Opción 1.</t>
    </r>
    <r>
      <rPr>
        <sz val="10"/>
        <rFont val="Arial"/>
        <family val="2"/>
      </rPr>
      <t xml:space="preserve"> 75.000.000 por persona – 250.000.000 por evento - 500.000.000 por vigencia</t>
    </r>
  </si>
  <si>
    <r>
      <t>Opción 2.</t>
    </r>
    <r>
      <rPr>
        <sz val="10"/>
        <rFont val="Arial"/>
        <family val="2"/>
      </rPr>
      <t xml:space="preserve"> Cotizar proporcionalmente al límite propuesto</t>
    </r>
  </si>
  <si>
    <t>Cotizar</t>
  </si>
  <si>
    <r>
      <t>Opción 3.</t>
    </r>
    <r>
      <rPr>
        <sz val="10"/>
        <rFont val="Arial"/>
        <family val="2"/>
      </rPr>
      <t xml:space="preserve"> Cotizar proporcionalmente al límite propuesto</t>
    </r>
  </si>
  <si>
    <t>Investigaciones preliminares</t>
  </si>
  <si>
    <r>
      <t xml:space="preserve">Opción 1. </t>
    </r>
    <r>
      <rPr>
        <sz val="10"/>
        <rFont val="Arial"/>
        <family val="2"/>
      </rPr>
      <t>50.000,000 por persona – 100.000.000 por evento - 300.000.000 por vigencia</t>
    </r>
  </si>
  <si>
    <t>NOTA: Dada la naturaleza jurídica de la empresa, es absolutamente necesario que este seguro incluya cobertura para juicios de responsabilidad fiscal, de lo contrario, la propuesta no será considerada.</t>
  </si>
  <si>
    <t>17. Aviso de siniestro 30 días</t>
  </si>
  <si>
    <t>28. Manejo de siniestros.</t>
  </si>
  <si>
    <t>120.  Gastos de defensa en reclamaciones extrajudiciales</t>
  </si>
  <si>
    <t>121.  Gastos de defensa en procesos penales y Administrativos</t>
  </si>
  <si>
    <t>122.  Multas o sanciones administrativas</t>
  </si>
  <si>
    <t>123.  Amparo de Culpa Grave</t>
  </si>
  <si>
    <t>125.  Definición de asegurados</t>
  </si>
  <si>
    <t>126.  Cobertura para juicios de Responsabilidad Fiscal</t>
  </si>
  <si>
    <t>127 Cláusula de no control de reclamos.</t>
  </si>
  <si>
    <t>128. Formulario de solicitud</t>
  </si>
  <si>
    <t>129. Periodo Informativo</t>
  </si>
  <si>
    <t>131 Divisibilidad de las exclusiones</t>
  </si>
  <si>
    <t>132 Exclusión de dolo</t>
  </si>
  <si>
    <t>130. Errores e inexactitudes</t>
  </si>
  <si>
    <t>137. Exclusión de Responsabilidad Civil Contractual</t>
  </si>
  <si>
    <t>- Cauciones Judiciales</t>
  </si>
  <si>
    <t>- Reclamaciones resultantes de la falla en el mantenimiento o la contratación de seguros</t>
  </si>
  <si>
    <t>- La póliza se extiende a cubrir los directores y administradores pasados, presentes y futuros.</t>
  </si>
  <si>
    <t>- Más de una reclamación surgida de un mismo Acto Incorrecto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Incorrecto</t>
  </si>
  <si>
    <t>- Amparo a la responsabilidad de los funcionarios asegurados que se transmita por muerte, incapacidad, inhabilitación o insolvencia.</t>
  </si>
  <si>
    <t>- Se considera siniestro a partir de la notificación del auto de apertura de la investigación preliminar. Cobertura de gastos de defensa incluye indagaciones preliminares por asegurado.</t>
  </si>
  <si>
    <t>- Se cubren Faltas Graves y Gravísimas contempladas en el Código Único Disciplinario.</t>
  </si>
  <si>
    <t>- Se cubre hasta culpa grave en procesos de responsabilidad fiscal.</t>
  </si>
  <si>
    <t>- Período adicional de descubrimiento y/o de reclamación de 24 meses con cobro del 50% de la prima de la vigencia, aplica en caso de revocación, no renovación o no prorroga.</t>
  </si>
  <si>
    <t>- Acto Incorrecto: Será entendido como cualquier acto incorrecto u omisión incorrecta, real o presunto, el realizado por una persona asegurada individual o colectivamente, solamente en el desempeño de sus funciones como persona asegurada y que no tenga carácter de doloso.</t>
  </si>
  <si>
    <t>- Los Actos Incorrectos que estén relacionados, o que sean continuos, repetidos o causalmente conectados, se entenderán como un solo Acto Incorrecto.</t>
  </si>
  <si>
    <t>- Libre escogencia de abogado para la defensa</t>
  </si>
  <si>
    <t>- Otorga cobertura para perjuicios causados a terceros por actos incorrectos amparados por esta póliza y cometidos por los funcionarios asegurados.</t>
  </si>
  <si>
    <t>- 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</si>
  <si>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t xml:space="preserve">- Cobertura de acción de repetición: 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hasta por culpa grave, al tenor de la ley 678 de 2001 y concordantes, incluyendo los gastos de defensa.  </t>
  </si>
  <si>
    <t>- Reembolso a la Entidad por indemnizaciones a los cargos directivos y demás asegurados.</t>
  </si>
  <si>
    <t>- En adición a los perjuicios de naturaleza estrictamente patrimonial por los que fuere responsable el asegurado, se amparan los perjuicios de naturaleza extrapatrimonial, sin exceder el límite de cobertura establecido en la póliza</t>
  </si>
  <si>
    <t>- Extensión de cobertura para gastos de defensa en actos relacionados con la Incorrecta contratación de seguros</t>
  </si>
  <si>
    <t>Nota aclaratoria: Solo obtendrá puntaje quien presente el/los deducible/s como se solicitan. Cualquier otra alternativa distinta a la solicitada que desmejore las condiciones propuestas en el presente pliego tendrá cero (0) puntos para ese deducible</t>
  </si>
  <si>
    <t>Pérdida Fiscal y/o detrimento patrimonial</t>
  </si>
  <si>
    <t>Relación de Vehículos</t>
  </si>
  <si>
    <t>Código Fasecolda</t>
  </si>
  <si>
    <t>Clase</t>
  </si>
  <si>
    <t>Marca</t>
  </si>
  <si>
    <t>Tipo</t>
  </si>
  <si>
    <t>Placa</t>
  </si>
  <si>
    <t>Modelo</t>
  </si>
  <si>
    <t>Chasis</t>
  </si>
  <si>
    <t>Motor</t>
  </si>
  <si>
    <t>Bus</t>
  </si>
  <si>
    <t>Chevrolet</t>
  </si>
  <si>
    <t>B 70 Diesel</t>
  </si>
  <si>
    <t>OUC026</t>
  </si>
  <si>
    <t>9GCM7T1J23B210611</t>
  </si>
  <si>
    <t>2FR13231</t>
  </si>
  <si>
    <t>OUC025</t>
  </si>
  <si>
    <t>9GCM7T1J23B210612</t>
  </si>
  <si>
    <t>2FR13229</t>
  </si>
  <si>
    <t>Camioneta Pasajeros</t>
  </si>
  <si>
    <t>Nissan</t>
  </si>
  <si>
    <t>Urvan Gl</t>
  </si>
  <si>
    <t>NAC358</t>
  </si>
  <si>
    <t>JN1TC4E24Z0602027</t>
  </si>
  <si>
    <t>TD27627096</t>
  </si>
  <si>
    <t>Pickup Doble Cab</t>
  </si>
  <si>
    <t>Mazda</t>
  </si>
  <si>
    <t>B 2600 D</t>
  </si>
  <si>
    <t>OUC007</t>
  </si>
  <si>
    <t>9FJUF84GOY0002558</t>
  </si>
  <si>
    <t>G6225970</t>
  </si>
  <si>
    <t>Camion</t>
  </si>
  <si>
    <t>Titan T 45</t>
  </si>
  <si>
    <t>OUB977</t>
  </si>
  <si>
    <t>T4506742</t>
  </si>
  <si>
    <t>C120940</t>
  </si>
  <si>
    <t>Buseta</t>
  </si>
  <si>
    <t>Npr Turbo</t>
  </si>
  <si>
    <t>OUB965</t>
  </si>
  <si>
    <t>NL96386507</t>
  </si>
  <si>
    <t>OUB964</t>
  </si>
  <si>
    <t>NL96386410</t>
  </si>
  <si>
    <t>Campero</t>
  </si>
  <si>
    <t>Mitsubishi</t>
  </si>
  <si>
    <t>Montero Glx Corto</t>
  </si>
  <si>
    <t>OUB951</t>
  </si>
  <si>
    <t>L146WM00430</t>
  </si>
  <si>
    <t>6G72P52745</t>
  </si>
  <si>
    <t>Camioneta Pasaj.</t>
  </si>
  <si>
    <t>Urvan Std 15 Pas</t>
  </si>
  <si>
    <t>OUB941</t>
  </si>
  <si>
    <t>JN10WGE24Z0510048</t>
  </si>
  <si>
    <t>NA20783925X</t>
  </si>
  <si>
    <t>OUB897</t>
  </si>
  <si>
    <t>WHGE24007093</t>
  </si>
  <si>
    <t>Z20876535X</t>
  </si>
  <si>
    <t>Pathfinder</t>
  </si>
  <si>
    <t>OUC034</t>
  </si>
  <si>
    <t>JN1TAZR50Z0005232</t>
  </si>
  <si>
    <t>VG33137550</t>
  </si>
  <si>
    <t>Subaru</t>
  </si>
  <si>
    <t>Forester</t>
  </si>
  <si>
    <t>OUC067</t>
  </si>
  <si>
    <t>JF1SH5LW4AG154229</t>
  </si>
  <si>
    <t>E125428</t>
  </si>
  <si>
    <t>TOTAL</t>
  </si>
  <si>
    <t>Relación Póliza de Equipo y Maquinaria</t>
  </si>
  <si>
    <t>Territorio Nacional</t>
  </si>
  <si>
    <t>Cosechadora Penha</t>
  </si>
  <si>
    <t>Adaptador Tranp. Cosechadora</t>
  </si>
  <si>
    <t>Arador Vibrator Intall</t>
  </si>
  <si>
    <t>Cultivadora Estrella</t>
  </si>
  <si>
    <t>Arador 3 disc. Condor</t>
  </si>
  <si>
    <t>Sembradora Apolo</t>
  </si>
  <si>
    <t>Sembradora Fergusson</t>
  </si>
  <si>
    <t>Rastrillos Apolo K 22</t>
  </si>
  <si>
    <t>Tractor Arador Ford 6600</t>
  </si>
  <si>
    <t>Tractor Arador Massey Ferguson</t>
  </si>
  <si>
    <t>Desbrozadora Mod. DB</t>
  </si>
  <si>
    <t>Tractor Arador Case IH</t>
  </si>
  <si>
    <t>Remolque Apolo 411</t>
  </si>
  <si>
    <t>Remolque Metálico 211</t>
  </si>
  <si>
    <t>Sembradora Jhon Deere</t>
  </si>
  <si>
    <t>Báscula Port. M.P.100 AK</t>
  </si>
  <si>
    <t>Pluviómetro Lambrecht</t>
  </si>
  <si>
    <t>Surcadora Fergusson</t>
  </si>
  <si>
    <t>Maquina Picapasto con base para motor P9mv Penagos y accesorios adicionales</t>
  </si>
  <si>
    <t>Abonadora Enciso</t>
  </si>
  <si>
    <t>Desde 04 de Abril de 2016 a las 00 horas, hasta 04 de Abril de 2017 a las 00 horas</t>
  </si>
  <si>
    <t>Todo Riesgo Daños Materiales Combinados</t>
  </si>
  <si>
    <t>Cotización Programa de Seguros</t>
  </si>
  <si>
    <t>53  Cláusula de 72 horas para eventos de la naturaleza</t>
  </si>
  <si>
    <t>Se complementó</t>
  </si>
  <si>
    <t>63.  Se incluye cobertura por desprendimiento de tierra o rocas</t>
  </si>
  <si>
    <t>- Accidentes personales para el conductor $ 50.000.000</t>
  </si>
  <si>
    <t>- Incremento en los costos de operacion para los vehiculos pesados por 60 dias a $200.000= por dia.</t>
  </si>
  <si>
    <t>2.   Nombramiento de ajustador</t>
  </si>
  <si>
    <t>106.Definición de bienes</t>
  </si>
  <si>
    <t>16.  Diferencias Contractuales</t>
  </si>
  <si>
    <t>17.  Aviso de pérdida 30 días</t>
  </si>
  <si>
    <t>13.  Revocación o no renovación 90 días</t>
  </si>
  <si>
    <t>12.  Cobertura de equipos móviles y portátiles dentro o fuera de predios</t>
  </si>
  <si>
    <t>8.     Restablecimiento automático del valor asegurado por pago de siniestro</t>
  </si>
  <si>
    <t>7.     Cobertura de Conjuntos</t>
  </si>
  <si>
    <t>5.     No concurrencia de deducibles, aplicando en caso de siniestro el mas bajo</t>
  </si>
  <si>
    <t>4.     Designación de bienes</t>
  </si>
  <si>
    <t>3.     Bienes bajo cuidado, tenencia y control (Sin limitación)</t>
  </si>
  <si>
    <t>2.     Nombramiento de ajustador</t>
  </si>
  <si>
    <t>1.     Condiciones técnicas y económicas de los reaseguradores</t>
  </si>
  <si>
    <t>21.  Indemnizaciones a valor de reposición.</t>
  </si>
  <si>
    <t>24.  Se incluye cobertura para Equipo Electrónico debido a la suspensión de la energía y su posterior restablecimiento</t>
  </si>
  <si>
    <t>28.   Manejo de siniestros</t>
  </si>
  <si>
    <t>43.   Reparaciones provisionales</t>
  </si>
  <si>
    <t>42.   Cláusula de demérito por uso</t>
  </si>
  <si>
    <t>108 Demolición por orden de autoridad competente.</t>
  </si>
  <si>
    <t>56.  El valor asegurado corresponde a valor de reposición o reemplazo</t>
  </si>
  <si>
    <t>57.  Amparo automático para equipos de reemplazo</t>
  </si>
  <si>
    <t>61.  Los amparos adicionales  con limites no tendrán aplicación de deducible</t>
  </si>
  <si>
    <t>65.  Valor de reposición para equipos descontinuados.</t>
  </si>
  <si>
    <t>71.  Cláusula de valor de reposición</t>
  </si>
  <si>
    <t>No se eliminó de disminuyó puntos</t>
  </si>
  <si>
    <t>1.   Condiciones técnicas y Económicas de los reaseguradores</t>
  </si>
  <si>
    <t>8    Restablecimiento automática del valor asegurado por pago de siniestros</t>
  </si>
  <si>
    <t>9.   Ampliación aviso de pérdida 30 días</t>
  </si>
  <si>
    <t>04 de Abril de 2015 a 04 de Abril de 2016</t>
  </si>
  <si>
    <t>Servicio</t>
  </si>
  <si>
    <t>UNIVERSIDAD DE CALDAS</t>
  </si>
  <si>
    <t>Oficial</t>
  </si>
  <si>
    <t>Particular</t>
  </si>
  <si>
    <t>Publico</t>
  </si>
  <si>
    <t>Vencimiento SOAT</t>
  </si>
  <si>
    <t>Valor Asegurado 2015</t>
  </si>
  <si>
    <t>Valor Asegurado 2016</t>
  </si>
  <si>
    <t>Fasecolda (13-01-2016)</t>
  </si>
  <si>
    <t>Accesorios 2016</t>
  </si>
  <si>
    <t>Valor Total 2016</t>
  </si>
  <si>
    <r>
      <rPr>
        <u val="single"/>
        <sz val="10"/>
        <rFont val="Arial"/>
        <family val="2"/>
      </rPr>
      <t>Aclaración cobertura de Responsabilidad civil Extracontractual</t>
    </r>
    <r>
      <rPr>
        <b/>
        <u val="single"/>
        <sz val="10"/>
        <rFont val="Arial"/>
        <family val="2"/>
      </rPr>
      <t xml:space="preserve">
</t>
    </r>
    <r>
      <rPr>
        <sz val="10"/>
        <rFont val="Arial"/>
        <family val="2"/>
      </rPr>
      <t>Queda entendido que la presente póliza se extiende al amparar los Perjuicios Patrimoniales (daño emergente y lucro cesante) y Extrapatrimoniales (daño moral y fisiológico o a la vida de relación) hasta el 100% del limite de Responsabilidad Civil,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</si>
  <si>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Valor asegurado 2015-2016</t>
  </si>
  <si>
    <t>2.     Designación de ajustador.</t>
  </si>
  <si>
    <t>10% valor pérdida mínimo 0,5 smmlv</t>
  </si>
  <si>
    <t>17.   Aviso de siniestro 30 días.</t>
  </si>
  <si>
    <t>30.   Mensajero particular</t>
  </si>
  <si>
    <t>31.   Vigencia de la cobertura en cada despacho - Valores</t>
  </si>
  <si>
    <t>13    Revocación o no renovacion  de la póliza 90 días</t>
  </si>
  <si>
    <t>-  Muerte accidental para animales</t>
  </si>
  <si>
    <t>2.   Designación de ajustador</t>
  </si>
  <si>
    <t>9.   Aviso de siniestro 30 días.</t>
  </si>
  <si>
    <t>76. Transporte en vehículos de propiedad del tomador, asegurado o beneficiario y de particulares</t>
  </si>
  <si>
    <t>- Reclamos contra conyuges, los herederos o representantes por fallecimiento o por insolvencia</t>
  </si>
  <si>
    <t>8.  Restablecimiento automático del valor asegurado por pago de siniestro</t>
  </si>
  <si>
    <t xml:space="preserve">2.  Nombramiento de ajustador </t>
  </si>
  <si>
    <t>1.  Condiciones técnicas y económicas de los reaseguradores.</t>
  </si>
  <si>
    <t>118. Cobertura para gastos de defensa de la sociedad tomadora y/o subordinada.</t>
  </si>
  <si>
    <t>119. Abogados</t>
  </si>
  <si>
    <t>124.  Reclamaciones de tipo laboral entre asegurados</t>
  </si>
  <si>
    <t>40% Evento/80% vigencia</t>
  </si>
  <si>
    <t>35% Evento/70% vigencia</t>
  </si>
  <si>
    <t>Se ampara la responsabilidad civil profesional médica derivada de la prestación del servicio de sauld y de la actividad como praticante en las entidades con que la Universidad tiene convenios. Se cubren adicionalmente los perjuicios causados a terceros durante la vigencia de la póliza como consecuencia de actos negligentes, impericias, errores u omisiones en que llegare a incurrir el personal médico y personal de enfermería y los practicantes vinculados a la Universidad de Caldas</t>
  </si>
  <si>
    <t>10% de toda y cada perdida minimo $1.000.000</t>
  </si>
  <si>
    <t>8   Restablecimiento automático del valor asegurado por pago de siniestros</t>
  </si>
  <si>
    <t>10. Cobertura automática para nuevos bienes</t>
  </si>
  <si>
    <t>14. Salvamentos</t>
  </si>
  <si>
    <t>15. Autorizaciones</t>
  </si>
  <si>
    <t>17. Aviso de siniestro 30 días.</t>
  </si>
  <si>
    <t>18. Conocimiento del riesgo</t>
  </si>
  <si>
    <t>19. Pago de indemnizaciones</t>
  </si>
  <si>
    <t>20. Automaticidad de amparo</t>
  </si>
  <si>
    <t>23. Extensión de cobertura</t>
  </si>
  <si>
    <t>27. Extensión del sitio o sitios en donde se asegura el riesgo</t>
  </si>
  <si>
    <t>29. Opción de amparos</t>
  </si>
  <si>
    <t>42. Cláusula de demérito por uso</t>
  </si>
  <si>
    <t>43. Reparaciones provisionales</t>
  </si>
  <si>
    <t>61  Los amparos adicionales no tendrán aplicación de deducible</t>
  </si>
  <si>
    <t>53. Cláusula de 72 horas para eventos de la naturaleza</t>
  </si>
  <si>
    <t>No obstante lo contemplado en las condiciones generales y  particulares de la poliza, la cobertura se amplia para amparar los daños de los equipos asegurados durante su transporte y movilizacion por sus propios medios en el Territorio Nacional, incluyendo vias publicas.</t>
  </si>
  <si>
    <t>Se cubre la responsabilidad civil contractual derivada de la operación de los equipos y bienes que ocasionen daños a los bienes o personas relacionadas contractualmente con la empresa.</t>
  </si>
  <si>
    <t>- Alquiler de Equipos por pérdidas Totales y/o parciales</t>
  </si>
  <si>
    <t>- Se otorga cobertura para la movilización de los Equipos por sus propios medios en todos los sitios en donde tenga operación el asegurado,  incluyendo en vías públicas.</t>
  </si>
  <si>
    <t>Valor asegurado 2016-2017</t>
  </si>
  <si>
    <t>-  Protección de depósitos bancarios</t>
  </si>
  <si>
    <t>3.  Bienes bajo cuidado, tenencia y control (Sin limitación)</t>
  </si>
  <si>
    <t>50. Cláusula de extensión de cobertura</t>
  </si>
  <si>
    <t>51. Amparo automático para nuevos cargos</t>
  </si>
  <si>
    <t>69. Seguros anteriores</t>
  </si>
  <si>
    <t>Accidentes Personales Personal que viaja al Exterior</t>
  </si>
  <si>
    <t>Onligatoria</t>
  </si>
  <si>
    <t xml:space="preserve">- Muerte y desmenbración accidental </t>
  </si>
  <si>
    <t>- Incapacidad total y permanente</t>
  </si>
  <si>
    <t>- Gastos médicos por accidente o enfermedad</t>
  </si>
  <si>
    <t xml:space="preserve">- Medicamentos </t>
  </si>
  <si>
    <t>- Gastos odontológicos por accidente</t>
  </si>
  <si>
    <t>- Evaluación médica</t>
  </si>
  <si>
    <t>- Repatriación de restos mortales</t>
  </si>
  <si>
    <t>- Honorarios de Abogados</t>
  </si>
  <si>
    <t>- Fianzas legales</t>
  </si>
  <si>
    <t>1.   Condiciones técnicas y económicas de los reaseguradores</t>
  </si>
  <si>
    <t>54. Cláusula de anticipo 50%</t>
  </si>
  <si>
    <t>Accidentes Personales Personal Viajero</t>
  </si>
  <si>
    <t>- Muerte Accidental</t>
  </si>
  <si>
    <t>- Desmembración</t>
  </si>
  <si>
    <t>- Auxilio funerario $3'000.000= por persona</t>
  </si>
  <si>
    <t>- Gastos médicos con un valor asegurado $ 5.000.000= por persona</t>
  </si>
  <si>
    <t>Accidentes Personales Personas sin vinculo laboral o academico</t>
  </si>
  <si>
    <t>Auxilio de gastos funerarios $1'000.000= por persona</t>
  </si>
  <si>
    <t>Responsabilidad Civil Servidores Públicos</t>
  </si>
  <si>
    <t>- Responsabilidad Civil Extracontractual para cada vehículo  $1.000'000.000 / $1.000'000.000 / $2.000'000.000=</t>
  </si>
  <si>
    <t>Dado que para esta póliza no debe haber aplicación de deducible, la cual es condición obligatoria, se neutralizará el puntaje asignando los 250 puntos a todos los proponentes.</t>
  </si>
  <si>
    <t>Todo Evento</t>
  </si>
  <si>
    <t>Infidelidad y Riesgos Financieros</t>
  </si>
  <si>
    <t>Se cubren los perjuicios patrimoniales que sufra el asegurado, con motivo de actos deshonestos y fraudulentos de sus trabajadores,  ya sea solo o en colusión con otros empleados y/o terceros, incluyendo los demás eventos detallados más adelante.</t>
  </si>
  <si>
    <t>Alternativa 1</t>
  </si>
  <si>
    <t>Alternativa 2</t>
  </si>
  <si>
    <t>- Actos dolosos de trabajadores</t>
  </si>
  <si>
    <t>- Pérdidas dentro de predios o locales</t>
  </si>
  <si>
    <t>- Pérdidas por fuera de predios o locales</t>
  </si>
  <si>
    <t>- Pérdidas por giros postales y billetes falsificados</t>
  </si>
  <si>
    <t>- Pérdida por falsificación de documentos</t>
  </si>
  <si>
    <t>- Extensión de falsificación</t>
  </si>
  <si>
    <t>- Tránsito</t>
  </si>
  <si>
    <t>- Endoso de anexo de telex codificado</t>
  </si>
  <si>
    <t>- Extensión de crímen por computador</t>
  </si>
  <si>
    <t>- Costos legales y honorarios de abogado</t>
  </si>
  <si>
    <t>- Extensión de directores (miembros de junta directiva)</t>
  </si>
  <si>
    <t>- Cobertura para moneda de todo el mundo</t>
  </si>
  <si>
    <t>- Extensión de falsificación de giros postales</t>
  </si>
  <si>
    <t>- Se incluyen gastos de reclamación como consecuencia de honorarios y gastos incurridos y pagados por el asegurado</t>
  </si>
  <si>
    <t>- Cobertura para otros bienes diferentes a dinero y valores</t>
  </si>
  <si>
    <t>- Cobertura para bienes bajo cuidado, tenencia y control</t>
  </si>
  <si>
    <t>- Hurto por computador y fraude en transferencias de fondo, perdidas a través de sistemas de computo</t>
  </si>
  <si>
    <t>- Cobertura de internet</t>
  </si>
  <si>
    <t>2.12 Revocación o no renovación de la póliza 90 días.</t>
  </si>
  <si>
    <t>2.8   Restablecimiento automático de la suma asegurada por pago de siniestro.</t>
  </si>
  <si>
    <t>2.15 Diferencias contractuales</t>
  </si>
  <si>
    <t>2.2   Nombramiento de ajustador.</t>
  </si>
  <si>
    <t>- Crimen electrónico y por computador</t>
  </si>
  <si>
    <t>- Bono del 10% sobre la prima neta anual por la no existencia de siniestros durante la vigencia.</t>
  </si>
  <si>
    <t>- Extensión de extorsión según las disposiciones legales colombianas</t>
  </si>
  <si>
    <t>- Definición de empleado</t>
  </si>
  <si>
    <t>- Extensión de Motín,  conmoción civil y daños mal intencionados</t>
  </si>
  <si>
    <t>- Cobertura para dinero y títulos valores por pérdidas causadas por incendio y líneas aliadas.</t>
  </si>
  <si>
    <t>- Cobertura para daños a oficinas y contenidos de propiedad del asegurado producidos como consecuencia de un amparo cubierto por la póliza.</t>
  </si>
  <si>
    <t>- Se ampara automáticamente los nuevos empleados y nuevas oficinas durante el periodo de la póliza.</t>
  </si>
  <si>
    <t>- Se incluyen las pérdidas causadas por terrorismo con respecto a valores.</t>
  </si>
  <si>
    <t>- Pérdidas sufridas por el asegurado por fondos depositados en un Banco donde el asegurado tiene cuenta de ahorros o cuenta corriente, títulos valores o fiducias.</t>
  </si>
  <si>
    <t>- Cláusula de no control de reclamos.</t>
  </si>
  <si>
    <t>- Extorsión y amenaza a la propiedad</t>
  </si>
  <si>
    <t>- Extorsión y amenaza a las personas</t>
  </si>
  <si>
    <t>2.16.  Aviso de siniestro 30 días.</t>
  </si>
  <si>
    <t>2.34.  Manejo de siniestros</t>
  </si>
  <si>
    <t>2.35.  Opción de amparos</t>
  </si>
  <si>
    <t>- Cláusula de empleados no identificados</t>
  </si>
  <si>
    <t>- Cláusula de limitación de descubrimiento</t>
  </si>
  <si>
    <t>- Cláusula de re-expedición</t>
  </si>
  <si>
    <t>- Costo financiero neto con respecto a títulos valores (Obtendrá la máxima calificación quien otorgue las mejores condiciones en éste ítem, los demás en forma proporcional)</t>
  </si>
  <si>
    <t>- Cobertura para el personal suministrado por, pero no limitado a empresas de servicio temporal y/o servicios especializados y/o cooperativas y/o outsourcing</t>
  </si>
  <si>
    <t>- Moneda falsa se extiende a cubrir monedas de todo el mundo</t>
  </si>
  <si>
    <t>- Cláusula de pérdidas a través de sistemas de cómputo (LSW-238) para los sistemas usados por el asegurado, haciendo parte del agregado anual, amparos del 1al 10 (Obtendrá la máxima calificación quien otorgue las mejores condiciones en éste ítem, los demás en forma proporcional)</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</si>
  <si>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</si>
  <si>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</si>
  <si>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</si>
  <si>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</si>
  <si>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</si>
  <si>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</si>
  <si>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</si>
  <si>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</si>
  <si>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</si>
  <si>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 Bono por largo plazo de 7,5%</t>
  </si>
  <si>
    <t xml:space="preserve">- La Aseguradora toma nota y acepta que el asegurado tiene contratada una póliza de Manejo y que la presente póliza de infidelidad y riesgos financieros podría operar en exceso de ésta. </t>
  </si>
  <si>
    <t>-  Fecha de retroactividad limitada a la primera póliza La Previsora 21/09/2010</t>
  </si>
  <si>
    <t>- No exigibilidad de garantías</t>
  </si>
  <si>
    <t>-El término empleado se extiende a cubrir, estudiantes, estudiantes en práctica, contratistas subcontratistas, personal de seguridad, así como empleados de servicios como procesadores de información, registros contables, outsourcing.</t>
  </si>
  <si>
    <t>- Cobertura para personal procesadores de datos y contratistas de informática, así como asesores</t>
  </si>
  <si>
    <t>Nota aclaratoria: Solo obtendrá puntaje quien presente el/los deducible/s como se solicitan a continuación. Cualquier otra alternativa distinta a la solicitada que desmejore las condiciones propuestas en el presente pliego tendrá cero (0) puntos para ese deducible</t>
  </si>
  <si>
    <t>Deducible</t>
  </si>
  <si>
    <t>LA PÓLIZA DE INFIDELIDAD Y RIESGOS FINANCIEROS SERÁ DE OBLIGATORIA COTIZACIÓN POR PARTE DEL PROPONENTE, Y SU VALOR NO AFECTARÁ EL PRESUPUESTO DE LA OFERTA. SIN EMBARGO, ESTA PÓLIZA NO SERÁ DE OBLIGATORIA CONTRATACIÓN POR PARTE DE LA ENTIDAD.</t>
  </si>
  <si>
    <t>- Cobertura para dinero, valores y títulos valores por pérdidas causadas por incendio y líneas aliadas.</t>
  </si>
  <si>
    <t>Alternativa 3</t>
  </si>
  <si>
    <t>1. Daños Materiales</t>
  </si>
  <si>
    <t>Activos Fijos ubicados en el Territorio Colombiano</t>
  </si>
  <si>
    <t>Rortura de Maquinaria</t>
  </si>
  <si>
    <t>4. Sustracción</t>
  </si>
  <si>
    <t>Sustracción para bienes consistentes principalmente en pero no limitados a: Dineros, Equipo de Oficina, Maquinaria y Equipo, Muebles y Enseres</t>
  </si>
  <si>
    <t>Sustracción Todo Riesgo para  bienes consistentes principalmente en pero no limitados a: Armas, Obras de Arte, Equipos médicos y quirurgicos, libros y maquinaria, (incluye guadañadora)</t>
  </si>
  <si>
    <t>Sustracción Todo Riesgo para Instrumentos Musicales</t>
  </si>
  <si>
    <t>Sustracción Todo Riesgo para Semovientes vivos (equinos, bovinos, porcinos, avicultura)</t>
  </si>
  <si>
    <t>Sustracción Todo Riesgo para  equipos, instrumentos y demás elementos utilizados por el departamento de Ciencias Geológicas en diferentes sitios del país  TODO RIESGO</t>
  </si>
  <si>
    <t xml:space="preserve">5. Lucro Cesante </t>
  </si>
  <si>
    <t>Forma inglesa, periodo de indemnización doce (12) meses. No incluye lucro cesante para equipos electricos y electronicos</t>
  </si>
  <si>
    <t>Indice Variable</t>
  </si>
  <si>
    <t>- Estimado de Personas a Viajar: 165 personas</t>
  </si>
  <si>
    <t>- Estimado de Personas a Viajar: 165 Personas</t>
  </si>
  <si>
    <t>- Cobertura para Equipos Eléctricos y Electrónicos que tengan el carácter de móviles y/o portátiles tales como Notebooks, Videobeams, Proyectores, entre otros</t>
  </si>
  <si>
    <t>45. No aplicación de la cláusula de seguro insuficiente o infraseguro cuando la diferencia es de más o menos 10%</t>
  </si>
  <si>
    <t>- Se elimina la exclusión de cohetes, misiles y toma a poblaciones</t>
  </si>
  <si>
    <t>- Se extiende a cubrir postes y líneas de transmisión hasta 300 mt fuera de los predios.</t>
  </si>
  <si>
    <t>- No aplicación de garantías</t>
  </si>
  <si>
    <t>- Las garantías/exclusiones que figuran en la póliza sólo serán aplicables en aquellos siniestros que tengan relación con ellas y no en los que ocurran por eventos ajenos a las mismas</t>
  </si>
  <si>
    <t>Nueva</t>
  </si>
  <si>
    <t>- Lucro Cesante: Interrupción por orden de autoridad competente</t>
  </si>
  <si>
    <t>- Extensión de coberturas (bienes de propiedad del asegurado o por los que sea responsable cuando se encuentren en vehículos de propiedad del asegurado o de terceros mientras permanecen estacionados en los predios del asegurado u otro sitio para su descargue)</t>
  </si>
  <si>
    <t>- Anticipo de indemnización del 50% de la pérdidapresentando exclusivamente la estimación de la cuantía</t>
  </si>
  <si>
    <t>- La compañía favorecida con la presente invitación no exigirá inspección de los vehículos, otorgará cobertura con solo presentación de las pólizas vigentes al momento de la adjudicación.</t>
  </si>
  <si>
    <t>- Accidentes personales para el conductor y pasajeros u ocupantes (incluyendo ambulancias)</t>
  </si>
  <si>
    <t>Para efecto de los daños, lesiones o muerte que puedan ser  causados como consecuencia de la operación de los equipos y bienes, los empleados se consideran como terceros en la poliza.</t>
  </si>
  <si>
    <t>- La Responsabilidad Civil Extracontractual cubre perjuicios patrimoniales y extrapatrimoniales</t>
  </si>
  <si>
    <t xml:space="preserve">- Actos de autoridad. Queda entendido y convenido que, sujeto a los términos, exclusiones, cláusulas y condiciones contenidos en la póliza o en ella endosados, la cobertura de la presente póliza se extiende a cubrir, hasta el límite asegurado y en los términos y con las limitaciones aquí previstas, los daños causados directamente a los bienes asegurados ocasionados por la destrucción adicional ocurrida durante la atención y combate del siniestro, por parte de las autoridades que atienden la emergencia, y antes de la remoción de escombros, con ocasión de un evento amparado en el artículo 2 del clausulado. Lo anterior, siempre que tal destrucción sea en procura de evitar su propagación hacia un daño mayor del bien asegurado, sin que estén incluidos los gastos para evitar la propagación en el presente amparo. </t>
  </si>
  <si>
    <t>54. Pago de anticipos presentando exclusivamente la estimación de la cuantía</t>
  </si>
  <si>
    <t>- Se amparan los bienes ubicados al aire libre o en edificios que no estén completamente cerrados</t>
  </si>
  <si>
    <t>- Se amparan la pérdida, daño, costo, gasto o lucro cesante causado directamente o indirectamente por cohetes misiles y proyectiles</t>
  </si>
  <si>
    <t>- Cláusula de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</si>
  <si>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Daños cuando el vehículo sea remolcado</t>
  </si>
  <si>
    <t>Se amparan las pérdidas patrimoniales causadas al asegurado por actos de infidelidad de cualquiera de sus empleados y/o empresas de servicios temporales y/o empleados de firmas especializadas y/o outsourcing. Igualmente se incluyen el valor de las cajas menores que son manejadas por la entidad</t>
  </si>
  <si>
    <t>-  Delitos contra la administración pública o en alcances por incumplimiento de las disposiciones legales o reglamentarias</t>
  </si>
  <si>
    <t>- Pérdidas causadas por personas de firmas especializadas,contratistas  y/o Temporales y/o Outsourcing y/o estudiantes en práctica, cooperativas asociativas de trabajo, los de orden de trabajo o prestacion de servicios y empleados adonorem y otros con cualquier tipo de vinculación con la empresa</t>
  </si>
  <si>
    <t>- Se incluyen todos los empleados al servicio del asegurado</t>
  </si>
  <si>
    <t>- La cobertura de la póliza se extiende a cubrir actos de infidelidad cometidos por directores y/o representantes legales</t>
  </si>
  <si>
    <t>- Costos en juicios, gastos de defensa, cauciones judiciales y honorarios profesionales hasta el 100% de los gastos demostrados por la ENTIDAD asegurada.</t>
  </si>
  <si>
    <t>- Cobertura para faltantes de inventarios</t>
  </si>
  <si>
    <t>-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</si>
  <si>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Las garantías/ exclusiones que figuran en la póliza sólo serán aplicables en aquellos siniestros que tengan relación con ellas y no en los cuales ocurran por causas ajenas a las mismas</t>
  </si>
  <si>
    <t>Queda entendido que la presente póliza ampara la responsabilidad civil derivada de los perjuicios patrimoniales (daño emergente y lucro cesante) y/o extrapatrimoniales (daños morales, fisiológicos y a la vida en relación),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aun cuando tales actividades sean prestadas por personas naturales o jurídicas en quienes el asegurado hubiese encargado o delegado el desarrollo o control o vigilancia de las mismas.</t>
  </si>
  <si>
    <t>- Avisos, vallas estacionarias y móviles y letreros dentro y fuera de los predios del asegurado, instalados o no por el asegurado</t>
  </si>
  <si>
    <t>- Inclusión de Costos y Gastos de Defensa de acuerdo con el artículo 1128 del C.de Co. Se amparan dentro del límite asegurado, los costos y gastos derivados de un proceso penal, sólo si dentro del mismo se inicia un proceso civil y la responsabilidad declarada no provenga de dolo o culpa grave o de cualquier causa expresamente excluida del contrato de reaseguro y siempre y cuando el asegurado quede exonerado en el proceso penal.</t>
  </si>
  <si>
    <t>- Responsabilidad Civil  de viajes de funcionarios y representantes, en desarrollo de las actividades propias de la empresa a nivel nacional y en el exterior. Para efectos de esta cobertura se extiende la jurisdicción de la póliza a los países en los que se realicen dichos viajes.</t>
  </si>
  <si>
    <t>- Se cubre cualquier responsabilidad por el transporte de personas, bienes, materias primas, equipos y/o productos terminados, incluyendo materiales azarosos, así como el cargue y descargue de los mismos. Se cubre los daños causados a terceros</t>
  </si>
  <si>
    <t>- Las garantías/ exclusiones que figuran en la póliza sólo serán aplicables en aquellos siniestros que tengan relación con ellas y no en los que ocurran por eventos ajenos a las mismas</t>
  </si>
  <si>
    <t>-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</si>
  <si>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La cobertura de gastos médicos opera sin que exista prueba en cabeza del asegurado</t>
  </si>
  <si>
    <t>- Se cubre la responsabilidad civil contractual derivada de la operación de equipos y bienes que ocasionen daños a los bienes o personas relacionadas contractualmente con la empresa</t>
  </si>
  <si>
    <t>- La definición de mensajero particular, se extiende a todos los funcionarios de la Universidad de Caldas, autorizados por la entidad para realizar dicha tarea.</t>
  </si>
  <si>
    <t>- Se considera dentro del amparo de indemnización adicional por muerte accidental y beneficios por desmenbración las siguientes coberturas: actos terroristas, embriaguez, contravenciones, normas de tránsito, cobertura amplia de vuelo en vuelos charter, helicópteros, o vuelos privados, comerciales, deportes de alto riesgo, picaduras de insectos y sus consecuencias y picaduras de  serpientes y sus consecuencias, muerte o lesiones por fenómenos naturales</t>
  </si>
  <si>
    <t xml:space="preserve">- Se cubren: Intoxicación accidental por alimentos, Cobertura por accidente en bicicleta, Práctica de cualquier deporte en calidad de aficionado, Picadura o mordedura de animales, Insolación o congelación involuntaria, Afectación por atraco o hurto calificado al alumno asegurado, Accidentes odontológicos </t>
  </si>
  <si>
    <t>- DEFINICIÓN DE ACCIDENTE
Para todos los efectos del presente amparo, se considera como accidente el hecho súbito, fortuito e inesperado, de origen externo y ajeno a la voluntad del tomador, asegurado y/o beneficiarios que por su acción directa y exclusiva produzca la muerte o la pérdida de miembros, órganos o facultades, manifestadas dentro de los noventa (120) días comunes contados a partir de la fecha de ocurrencia del accidente.</t>
  </si>
  <si>
    <t xml:space="preserve">- Se amparan los perjuicios patrimoniales y extra-patrimoniales, de la victima directa o de las victimas indirectas (causahabientes) </t>
  </si>
  <si>
    <t>Al 100% de la cobertura</t>
  </si>
  <si>
    <t>- Gastos de Defensa</t>
  </si>
  <si>
    <t>- Asistencia en Foro Penal. En caso de acción Penal contra el Asegurado, el Asegurador podrá colaborar proporcionando al Asegurado, previo su requerimiento por escrito, asesoramiento jurídico o de peritos o delegados técnicos. Este Beneficio Adicional se otorga sin Deducible.</t>
  </si>
  <si>
    <t>- Daños Financieros Puros (Lucro Cesante). Se amparan los Daños Financieros Puros (Lucro Cesante) cuando sean
consecuencia directa de un daño físico causado por el Asegurado a un paciente. Este Beneficio Adicional se otorga sin Deducible.</t>
  </si>
  <si>
    <t>- El personal y/o funcionaros de la entidad, así como los pacientes de las clínicas son considerados terceros</t>
  </si>
  <si>
    <t>- Dentro de la definición de empleado, se incluyen los contratistas</t>
  </si>
  <si>
    <t>- Gatos de publicidad</t>
  </si>
  <si>
    <t>- Cubre reclamaciones presentadas por cualquier persona asegurada en contra de otra persona asegurada siempre y cuando dicha reclamación no se presente en complicidad.</t>
  </si>
  <si>
    <t>- Territorio de la Cobertura: Mundial excluyendo Estados Unidos, Puerto Rico y Canadá</t>
  </si>
  <si>
    <t xml:space="preserve">- Uso de Especialistas Investigadores. </t>
  </si>
  <si>
    <t>- La Aseguradora toma nota y acepta que el Asegurado tiene contratada una póliza de Manejo</t>
  </si>
  <si>
    <t xml:space="preserve">- Costo neto financiero </t>
  </si>
  <si>
    <t>- Las garantías/ exclusiones que figuran en la póliza sólo serán aplicables en aquellos siniestros que tengan relación con ellas y no en lo que ocurran por casusa ajenas a las mismas</t>
  </si>
  <si>
    <t xml:space="preserve">Los valores asegurados serán suministrados en forma global y en ningún momento se suministrará relación de valores pormenorizados. </t>
  </si>
  <si>
    <t xml:space="preserve">se aclara que la distribución aproximada de los valores asegurados por concepto de edificaciones corresponde a la siguiente distribución:
• 60% para los edificios ubicados en la Sede Principal
• 10% para los edificios ubicados en la Sede Palogrande
• 12% para los edificios ubicados en la Sede de Medicina
• 7% para el edificios ubicado en la Sede Bellas Artes
• El 11% restante corresponde a otras edificaciones ubicadas en diferentes sitios tales como el Gimnasio, Residencias Masculinas, Residencias Femeninas, entre otros.
</t>
  </si>
  <si>
    <t>11.  Traslado temporal de Maquinaria y Equipo. Se excluye el transporte</t>
  </si>
  <si>
    <t>- Traslado temporal de maquinaria y equipo con aviso de 60 días. Excluye Transporte</t>
  </si>
  <si>
    <t>- Ingresos presupuestados 2016: 136,918,912,415 (Acuerdo 37 de 2015)</t>
  </si>
  <si>
    <t>- Nómina con aportes sociales presupuestada para el 2016: 11,769,458,700 (Acuerdo 37 de 2015)</t>
  </si>
  <si>
    <t>- Número de empleados directos:1,251</t>
  </si>
  <si>
    <t>- Número de empleados indirectos:NA</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</si>
</sst>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P_t_s_-;\-* #,##0.00\ _P_t_s_-;_-* \-??\ _P_t_s_-;_-@_-"/>
    <numFmt numFmtId="181" formatCode="_-* #,##0.00&quot; Pts&quot;_-;\-* #,##0.00&quot; Pts&quot;_-;_-* \-??&quot; Pts&quot;_-;_-@_-"/>
    <numFmt numFmtId="182" formatCode="#,##0.0"/>
    <numFmt numFmtId="183" formatCode="&quot;US$&quot;#,##0"/>
    <numFmt numFmtId="184" formatCode="&quot;$ &quot;#,##0"/>
    <numFmt numFmtId="185" formatCode="0.0%"/>
    <numFmt numFmtId="186" formatCode="0.0"/>
    <numFmt numFmtId="187" formatCode="_-* #,##0.0\ _P_t_s_-;\-* #,##0.0\ _P_t_s_-;_-* \-??\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s>
  <fonts count="70">
    <font>
      <sz val="10"/>
      <name val="Arial"/>
      <family val="2"/>
    </font>
    <font>
      <sz val="10"/>
      <name val="Times New Roman"/>
      <family val="1"/>
    </font>
    <font>
      <sz val="10"/>
      <color indexed="10"/>
      <name val="Arial"/>
      <family val="2"/>
    </font>
    <font>
      <b/>
      <sz val="14"/>
      <name val="Arial"/>
      <family val="2"/>
    </font>
    <font>
      <b/>
      <sz val="12"/>
      <name val="Arial"/>
      <family val="2"/>
    </font>
    <font>
      <b/>
      <sz val="12"/>
      <color indexed="10"/>
      <name val="Arial"/>
      <family val="2"/>
    </font>
    <font>
      <b/>
      <sz val="10"/>
      <name val="Arial"/>
      <family val="2"/>
    </font>
    <font>
      <b/>
      <sz val="8"/>
      <name val="Arial"/>
      <family val="2"/>
    </font>
    <font>
      <b/>
      <u val="single"/>
      <sz val="12"/>
      <color indexed="10"/>
      <name val="Arial"/>
      <family val="2"/>
    </font>
    <font>
      <sz val="12"/>
      <color indexed="10"/>
      <name val="Arial"/>
      <family val="2"/>
    </font>
    <font>
      <b/>
      <sz val="10"/>
      <color indexed="10"/>
      <name val="Arial"/>
      <family val="2"/>
    </font>
    <font>
      <sz val="10"/>
      <color indexed="8"/>
      <name val="Arial"/>
      <family val="2"/>
    </font>
    <font>
      <b/>
      <sz val="10"/>
      <color indexed="8"/>
      <name val="ARIAL"/>
      <family val="2"/>
    </font>
    <font>
      <b/>
      <u val="single"/>
      <sz val="10"/>
      <name val="Arial"/>
      <family val="2"/>
    </font>
    <font>
      <u val="single"/>
      <sz val="10"/>
      <name val="Arial"/>
      <family val="2"/>
    </font>
    <font>
      <i/>
      <sz val="10"/>
      <color indexed="10"/>
      <name val="Arial"/>
      <family val="2"/>
    </font>
    <font>
      <b/>
      <u val="single"/>
      <sz val="10"/>
      <color indexed="10"/>
      <name val="Arial"/>
      <family val="2"/>
    </font>
    <font>
      <b/>
      <sz val="16"/>
      <name val="Arial"/>
      <family val="2"/>
    </font>
    <font>
      <b/>
      <sz val="11"/>
      <name val="Arial"/>
      <family val="2"/>
    </font>
    <font>
      <b/>
      <sz val="10"/>
      <name val="Times New Roman"/>
      <family val="1"/>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2"/>
    </font>
    <font>
      <b/>
      <sz val="10"/>
      <color indexed="56"/>
      <name val="Arial"/>
      <family val="2"/>
    </font>
    <font>
      <b/>
      <sz val="14"/>
      <color indexed="9"/>
      <name val="Arial"/>
      <family val="2"/>
    </font>
    <font>
      <b/>
      <sz val="10"/>
      <color indexed="9"/>
      <name val="Arial"/>
      <family val="2"/>
    </font>
    <font>
      <sz val="10"/>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rgb="FF002060"/>
      <name val="Arial"/>
      <family val="2"/>
    </font>
    <font>
      <b/>
      <sz val="14"/>
      <color theme="0"/>
      <name val="Arial"/>
      <family val="2"/>
    </font>
    <font>
      <b/>
      <sz val="10"/>
      <color theme="0"/>
      <name val="Arial"/>
      <family val="2"/>
    </font>
    <font>
      <sz val="10"/>
      <color theme="0" tint="-0.4999699890613556"/>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9"/>
        <bgColor indexed="64"/>
      </patternFill>
    </fill>
    <fill>
      <patternFill patternType="solid">
        <fgColor rgb="FF00B0F0"/>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
      <patternFill patternType="solid">
        <fgColor indexed="31"/>
        <bgColor indexed="64"/>
      </patternFill>
    </fill>
    <fill>
      <patternFill patternType="solid">
        <fgColor rgb="FF0070C0"/>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color indexed="63"/>
      </right>
      <top style="thin">
        <color indexed="8"/>
      </top>
      <bottom>
        <color indexed="63"/>
      </bottom>
    </border>
    <border>
      <left style="thin">
        <color indexed="8"/>
      </left>
      <right style="thin">
        <color indexed="8"/>
      </right>
      <top style="dotted">
        <color indexed="8"/>
      </top>
      <bottom>
        <color indexed="63"/>
      </bottom>
    </border>
    <border>
      <left style="thin">
        <color indexed="8"/>
      </left>
      <right style="thin">
        <color indexed="8"/>
      </right>
      <top>
        <color indexed="63"/>
      </top>
      <bottom style="dotted">
        <color indexed="8"/>
      </bottom>
    </border>
    <border>
      <left style="thin">
        <color indexed="8"/>
      </left>
      <right>
        <color indexed="63"/>
      </right>
      <top style="thin">
        <color indexed="8"/>
      </top>
      <bottom style="dotted">
        <color indexed="8"/>
      </bottom>
    </border>
    <border>
      <left style="thin">
        <color indexed="8"/>
      </left>
      <right style="thin">
        <color indexed="8"/>
      </right>
      <top style="thin">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bottom style="double">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dotted">
        <color indexed="8"/>
      </bottom>
    </border>
    <border>
      <left style="thin">
        <color indexed="8"/>
      </left>
      <right>
        <color indexed="63"/>
      </right>
      <top style="dotted">
        <color indexed="8"/>
      </top>
      <bottom>
        <color indexed="63"/>
      </bottom>
    </border>
    <border>
      <left>
        <color indexed="63"/>
      </left>
      <right style="thin">
        <color indexed="8"/>
      </right>
      <top style="dotted">
        <color indexed="8"/>
      </top>
      <bottom>
        <color indexed="63"/>
      </bottom>
    </border>
    <border>
      <left style="thin">
        <color indexed="8"/>
      </left>
      <right>
        <color indexed="63"/>
      </right>
      <top>
        <color indexed="63"/>
      </top>
      <bottom style="dotted">
        <color indexed="8"/>
      </bottom>
    </border>
    <border>
      <left>
        <color indexed="63"/>
      </left>
      <right style="thin">
        <color indexed="8"/>
      </right>
      <top>
        <color indexed="63"/>
      </top>
      <bottom style="dotted">
        <color indexed="8"/>
      </bottom>
    </border>
    <border>
      <left style="thin">
        <color indexed="8"/>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color indexed="63"/>
      </left>
      <right style="thin">
        <color indexed="8"/>
      </right>
      <top style="thin"/>
      <bottom>
        <color indexed="63"/>
      </bottom>
    </border>
    <border>
      <left>
        <color indexed="63"/>
      </left>
      <right>
        <color indexed="63"/>
      </right>
      <top style="dotted">
        <color indexed="8"/>
      </top>
      <bottom style="dotted">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style="thin">
        <color indexed="8"/>
      </left>
      <right style="thin">
        <color indexed="8"/>
      </right>
      <top style="thin"/>
      <bottom>
        <color indexed="63"/>
      </bottom>
    </border>
    <border>
      <left>
        <color indexed="63"/>
      </left>
      <right>
        <color indexed="63"/>
      </right>
      <top style="dotted">
        <color indexed="8"/>
      </top>
      <bottom style="thin">
        <color indexed="8"/>
      </bottom>
    </border>
    <border>
      <left style="thin"/>
      <right/>
      <top style="hair"/>
      <bottom style="hair"/>
    </border>
    <border>
      <left/>
      <right style="thin"/>
      <top style="hair"/>
      <bottom style="hair"/>
    </border>
    <border>
      <left>
        <color indexed="63"/>
      </left>
      <right>
        <color indexed="63"/>
      </right>
      <top style="thin">
        <color indexed="8"/>
      </top>
      <bottom style="thin"/>
    </border>
    <border>
      <left style="thin">
        <color indexed="8"/>
      </left>
      <right style="thin">
        <color indexed="8"/>
      </right>
      <top style="double">
        <color indexed="8"/>
      </top>
      <bottom style="double">
        <color indexed="8"/>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bottom style="double">
        <color indexed="8"/>
      </bottom>
    </border>
    <border>
      <left/>
      <right/>
      <top/>
      <bottom style="double">
        <color indexed="8"/>
      </bottom>
    </border>
    <border>
      <left/>
      <right style="thin">
        <color indexed="8"/>
      </right>
      <top/>
      <bottom style="double">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176" fontId="0" fillId="0" borderId="0" applyFill="0" applyBorder="0" applyAlignment="0" applyProtection="0"/>
    <xf numFmtId="0" fontId="56" fillId="31" borderId="0" applyNumberFormat="0" applyBorder="0" applyAlignment="0" applyProtection="0"/>
    <xf numFmtId="0" fontId="1" fillId="0" borderId="0">
      <alignment/>
      <protection/>
    </xf>
    <xf numFmtId="0" fontId="1" fillId="0" borderId="0">
      <alignment/>
      <protection/>
    </xf>
    <xf numFmtId="0" fontId="0" fillId="32" borderId="4" applyNumberFormat="0" applyFont="0" applyAlignment="0" applyProtection="0"/>
    <xf numFmtId="9" fontId="0" fillId="0" borderId="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625">
    <xf numFmtId="0" fontId="0" fillId="0" borderId="0" xfId="0" applyAlignment="1">
      <alignment/>
    </xf>
    <xf numFmtId="0" fontId="2" fillId="0" borderId="0" xfId="0" applyFont="1" applyBorder="1" applyAlignment="1">
      <alignment wrapText="1"/>
    </xf>
    <xf numFmtId="3" fontId="2" fillId="0" borderId="0" xfId="0" applyNumberFormat="1" applyFont="1" applyBorder="1" applyAlignment="1">
      <alignment wrapText="1"/>
    </xf>
    <xf numFmtId="0" fontId="5" fillId="0" borderId="0" xfId="0" applyFont="1" applyBorder="1" applyAlignment="1">
      <alignment horizontal="center" wrapText="1"/>
    </xf>
    <xf numFmtId="3" fontId="6" fillId="33" borderId="10" xfId="0" applyNumberFormat="1" applyFont="1" applyFill="1" applyBorder="1" applyAlignment="1">
      <alignment horizontal="center" vertical="center" wrapText="1"/>
    </xf>
    <xf numFmtId="0" fontId="0" fillId="0" borderId="0" xfId="0" applyFont="1" applyBorder="1" applyAlignment="1">
      <alignment wrapText="1"/>
    </xf>
    <xf numFmtId="0" fontId="8" fillId="0" borderId="11" xfId="0" applyFont="1" applyBorder="1" applyAlignment="1">
      <alignment horizontal="left" wrapText="1"/>
    </xf>
    <xf numFmtId="0" fontId="6" fillId="0" borderId="12" xfId="0" applyFont="1" applyFill="1" applyBorder="1" applyAlignment="1">
      <alignment horizontal="left" wrapText="1"/>
    </xf>
    <xf numFmtId="0" fontId="6" fillId="0" borderId="12" xfId="0" applyFont="1" applyBorder="1" applyAlignment="1">
      <alignment horizontal="right" wrapText="1"/>
    </xf>
    <xf numFmtId="0" fontId="0" fillId="0" borderId="12" xfId="0" applyFont="1" applyFill="1" applyBorder="1" applyAlignment="1">
      <alignment horizontal="left" wrapText="1"/>
    </xf>
    <xf numFmtId="0" fontId="6" fillId="0" borderId="12" xfId="0" applyFont="1" applyFill="1" applyBorder="1" applyAlignment="1">
      <alignment horizontal="right" wrapText="1"/>
    </xf>
    <xf numFmtId="0" fontId="10" fillId="0" borderId="12" xfId="0" applyFont="1" applyFill="1" applyBorder="1" applyAlignment="1">
      <alignment horizontal="center" wrapText="1"/>
    </xf>
    <xf numFmtId="0" fontId="0" fillId="0" borderId="13" xfId="0" applyFont="1" applyFill="1" applyBorder="1" applyAlignment="1">
      <alignment horizontal="left" wrapText="1"/>
    </xf>
    <xf numFmtId="0" fontId="12" fillId="0" borderId="12" xfId="0" applyFont="1" applyFill="1" applyBorder="1" applyAlignment="1">
      <alignment horizontal="left" wrapText="1"/>
    </xf>
    <xf numFmtId="0" fontId="11" fillId="0" borderId="12" xfId="0" applyFont="1" applyFill="1" applyBorder="1" applyAlignment="1">
      <alignment horizontal="left" wrapText="1"/>
    </xf>
    <xf numFmtId="0" fontId="0" fillId="0" borderId="14" xfId="0" applyFont="1" applyBorder="1" applyAlignment="1">
      <alignment horizontal="right" vertical="center" wrapText="1"/>
    </xf>
    <xf numFmtId="0" fontId="6" fillId="33" borderId="10" xfId="0" applyFont="1" applyFill="1" applyBorder="1" applyAlignment="1">
      <alignment horizontal="center" wrapText="1"/>
    </xf>
    <xf numFmtId="0" fontId="0" fillId="0" borderId="14" xfId="0" applyFont="1" applyBorder="1" applyAlignment="1">
      <alignment horizontal="right" wrapText="1"/>
    </xf>
    <xf numFmtId="0" fontId="0" fillId="0" borderId="12" xfId="0" applyFont="1" applyBorder="1" applyAlignment="1">
      <alignment horizontal="left" wrapText="1"/>
    </xf>
    <xf numFmtId="3" fontId="0" fillId="0" borderId="12" xfId="0" applyNumberFormat="1" applyFont="1" applyFill="1" applyBorder="1" applyAlignment="1">
      <alignment vertical="center" wrapText="1"/>
    </xf>
    <xf numFmtId="0" fontId="0" fillId="0" borderId="12" xfId="0" applyFont="1" applyFill="1" applyBorder="1" applyAlignment="1">
      <alignment horizontal="right" wrapText="1"/>
    </xf>
    <xf numFmtId="0" fontId="2" fillId="0" borderId="0" xfId="0" applyFont="1" applyFill="1" applyBorder="1" applyAlignment="1">
      <alignment wrapText="1"/>
    </xf>
    <xf numFmtId="0" fontId="0" fillId="0" borderId="0" xfId="0" applyFont="1" applyFill="1" applyBorder="1" applyAlignment="1">
      <alignment wrapText="1"/>
    </xf>
    <xf numFmtId="0" fontId="2" fillId="34" borderId="0" xfId="0" applyFont="1" applyFill="1" applyBorder="1" applyAlignment="1">
      <alignment wrapText="1"/>
    </xf>
    <xf numFmtId="0" fontId="0" fillId="0" borderId="12" xfId="0" applyFont="1" applyBorder="1" applyAlignment="1">
      <alignment horizontal="right" vertical="center" wrapText="1"/>
    </xf>
    <xf numFmtId="3" fontId="0" fillId="0" borderId="13" xfId="0" applyNumberFormat="1" applyFont="1" applyBorder="1" applyAlignment="1">
      <alignment wrapText="1"/>
    </xf>
    <xf numFmtId="3" fontId="6" fillId="0" borderId="13" xfId="0" applyNumberFormat="1" applyFont="1" applyBorder="1" applyAlignment="1">
      <alignment horizontal="left" wrapText="1"/>
    </xf>
    <xf numFmtId="3" fontId="0" fillId="0" borderId="0" xfId="0" applyNumberFormat="1" applyFont="1" applyBorder="1" applyAlignment="1">
      <alignment wrapText="1"/>
    </xf>
    <xf numFmtId="3" fontId="6" fillId="0" borderId="15" xfId="0" applyNumberFormat="1" applyFont="1" applyBorder="1" applyAlignment="1">
      <alignment horizontal="left" wrapText="1"/>
    </xf>
    <xf numFmtId="3" fontId="2" fillId="0" borderId="16" xfId="0" applyNumberFormat="1" applyFont="1" applyBorder="1" applyAlignment="1">
      <alignment wrapText="1"/>
    </xf>
    <xf numFmtId="0" fontId="2" fillId="0" borderId="12" xfId="0" applyFont="1" applyFill="1" applyBorder="1" applyAlignment="1">
      <alignment wrapText="1"/>
    </xf>
    <xf numFmtId="0" fontId="2" fillId="0" borderId="14" xfId="0" applyFont="1" applyBorder="1" applyAlignment="1">
      <alignment wrapText="1"/>
    </xf>
    <xf numFmtId="0" fontId="6" fillId="33" borderId="14" xfId="0" applyFont="1" applyFill="1" applyBorder="1" applyAlignment="1">
      <alignment horizontal="center" wrapText="1"/>
    </xf>
    <xf numFmtId="0" fontId="0" fillId="0" borderId="12" xfId="0" applyFont="1" applyBorder="1" applyAlignment="1">
      <alignment wrapText="1"/>
    </xf>
    <xf numFmtId="3" fontId="0" fillId="0" borderId="12" xfId="0" applyNumberFormat="1" applyFont="1" applyBorder="1" applyAlignment="1">
      <alignment horizontal="left" wrapText="1"/>
    </xf>
    <xf numFmtId="3" fontId="0" fillId="0" borderId="17" xfId="0" applyNumberFormat="1" applyFont="1" applyBorder="1" applyAlignment="1">
      <alignment horizontal="right" vertical="center" wrapText="1"/>
    </xf>
    <xf numFmtId="0" fontId="0" fillId="0" borderId="12" xfId="0" applyFont="1" applyFill="1" applyBorder="1" applyAlignment="1">
      <alignment wrapText="1"/>
    </xf>
    <xf numFmtId="0" fontId="6" fillId="0" borderId="13" xfId="0" applyFont="1" applyBorder="1" applyAlignment="1">
      <alignment horizontal="left" wrapText="1"/>
    </xf>
    <xf numFmtId="3" fontId="2" fillId="0" borderId="15" xfId="0" applyNumberFormat="1" applyFont="1" applyBorder="1" applyAlignment="1">
      <alignment wrapText="1"/>
    </xf>
    <xf numFmtId="0" fontId="2" fillId="0" borderId="12" xfId="0" applyFont="1" applyBorder="1" applyAlignment="1">
      <alignment wrapText="1"/>
    </xf>
    <xf numFmtId="0" fontId="0" fillId="0" borderId="12" xfId="0" applyFont="1" applyBorder="1" applyAlignment="1">
      <alignment vertical="center" wrapText="1"/>
    </xf>
    <xf numFmtId="0" fontId="5" fillId="0" borderId="0" xfId="0" applyFont="1" applyBorder="1" applyAlignment="1">
      <alignment wrapText="1"/>
    </xf>
    <xf numFmtId="0" fontId="2" fillId="0" borderId="15" xfId="0" applyFont="1" applyBorder="1" applyAlignment="1">
      <alignment wrapText="1"/>
    </xf>
    <xf numFmtId="3" fontId="6" fillId="0" borderId="0" xfId="0" applyNumberFormat="1" applyFont="1" applyBorder="1" applyAlignment="1">
      <alignment horizontal="left" wrapText="1"/>
    </xf>
    <xf numFmtId="3" fontId="0" fillId="0" borderId="12" xfId="0" applyNumberFormat="1" applyFont="1" applyFill="1" applyBorder="1" applyAlignment="1">
      <alignment horizontal="right" vertical="center" wrapText="1"/>
    </xf>
    <xf numFmtId="0" fontId="0" fillId="0" borderId="17" xfId="0" applyFont="1" applyBorder="1" applyAlignment="1">
      <alignment horizontal="right" vertical="center" wrapText="1"/>
    </xf>
    <xf numFmtId="3" fontId="6" fillId="0" borderId="13" xfId="0" applyNumberFormat="1" applyFont="1" applyBorder="1" applyAlignment="1">
      <alignment wrapText="1"/>
    </xf>
    <xf numFmtId="3" fontId="2" fillId="0" borderId="18" xfId="0" applyNumberFormat="1" applyFont="1" applyBorder="1" applyAlignment="1">
      <alignment wrapText="1"/>
    </xf>
    <xf numFmtId="0" fontId="2" fillId="0" borderId="18" xfId="0" applyFont="1" applyBorder="1" applyAlignment="1">
      <alignment wrapText="1"/>
    </xf>
    <xf numFmtId="0" fontId="6" fillId="0" borderId="0" xfId="0" applyFont="1" applyBorder="1" applyAlignment="1">
      <alignment horizontal="left" wrapText="1"/>
    </xf>
    <xf numFmtId="0" fontId="13" fillId="0" borderId="12" xfId="0" applyFont="1" applyBorder="1" applyAlignment="1">
      <alignment horizontal="left" wrapText="1"/>
    </xf>
    <xf numFmtId="0" fontId="13" fillId="0" borderId="12" xfId="0" applyFont="1" applyFill="1" applyBorder="1" applyAlignment="1">
      <alignment horizontal="left" wrapText="1"/>
    </xf>
    <xf numFmtId="0" fontId="0" fillId="0" borderId="13" xfId="0" applyFont="1" applyBorder="1" applyAlignment="1">
      <alignment wrapText="1"/>
    </xf>
    <xf numFmtId="3" fontId="6" fillId="0" borderId="12" xfId="0" applyNumberFormat="1" applyFont="1" applyBorder="1" applyAlignment="1">
      <alignment horizontal="left" wrapText="1"/>
    </xf>
    <xf numFmtId="0" fontId="6" fillId="0" borderId="11" xfId="0" applyFont="1" applyBorder="1" applyAlignment="1">
      <alignment horizontal="justify" vertical="center" wrapText="1"/>
    </xf>
    <xf numFmtId="0" fontId="2" fillId="0" borderId="12" xfId="0" applyFont="1" applyBorder="1" applyAlignment="1">
      <alignment/>
    </xf>
    <xf numFmtId="0" fontId="2" fillId="0" borderId="12" xfId="0" applyFont="1" applyFill="1" applyBorder="1" applyAlignment="1">
      <alignment horizontal="left"/>
    </xf>
    <xf numFmtId="0" fontId="0" fillId="0" borderId="12" xfId="0" applyFont="1" applyBorder="1" applyAlignment="1">
      <alignment horizontal="left"/>
    </xf>
    <xf numFmtId="3" fontId="13" fillId="0" borderId="13" xfId="0" applyNumberFormat="1" applyFont="1" applyBorder="1" applyAlignment="1">
      <alignment horizontal="left"/>
    </xf>
    <xf numFmtId="3" fontId="6" fillId="0" borderId="13" xfId="0" applyNumberFormat="1" applyFont="1" applyBorder="1" applyAlignment="1">
      <alignment horizontal="left"/>
    </xf>
    <xf numFmtId="3" fontId="13" fillId="0" borderId="13" xfId="0" applyNumberFormat="1" applyFont="1" applyBorder="1" applyAlignment="1">
      <alignment horizontal="left" wrapText="1"/>
    </xf>
    <xf numFmtId="0" fontId="0" fillId="0" borderId="0" xfId="55" applyFont="1">
      <alignment/>
      <protection/>
    </xf>
    <xf numFmtId="0" fontId="0" fillId="0" borderId="0" xfId="55" applyFont="1" applyAlignment="1">
      <alignment horizontal="center"/>
      <protection/>
    </xf>
    <xf numFmtId="0" fontId="0" fillId="0" borderId="0" xfId="55" applyFont="1" applyAlignment="1">
      <alignment horizontal="right"/>
      <protection/>
    </xf>
    <xf numFmtId="0" fontId="6" fillId="0" borderId="0" xfId="55" applyFont="1" applyAlignment="1">
      <alignment/>
      <protection/>
    </xf>
    <xf numFmtId="0" fontId="2" fillId="0" borderId="0" xfId="55" applyFont="1">
      <alignment/>
      <protection/>
    </xf>
    <xf numFmtId="0" fontId="2" fillId="0" borderId="0" xfId="55" applyFont="1" applyAlignment="1">
      <alignment horizontal="center"/>
      <protection/>
    </xf>
    <xf numFmtId="0" fontId="2" fillId="0" borderId="0" xfId="55" applyFont="1" applyAlignment="1">
      <alignment horizontal="right"/>
      <protection/>
    </xf>
    <xf numFmtId="14" fontId="0" fillId="0" borderId="0" xfId="54" applyNumberFormat="1" applyFont="1" applyBorder="1" applyAlignment="1">
      <alignment horizontal="right"/>
      <protection/>
    </xf>
    <xf numFmtId="3" fontId="0" fillId="0" borderId="0" xfId="55" applyNumberFormat="1" applyFont="1" applyAlignment="1">
      <alignment vertical="center"/>
      <protection/>
    </xf>
    <xf numFmtId="0" fontId="0" fillId="0" borderId="0" xfId="54" applyFont="1" applyBorder="1">
      <alignment/>
      <protection/>
    </xf>
    <xf numFmtId="3" fontId="6" fillId="0" borderId="0" xfId="54" applyNumberFormat="1" applyFont="1" applyBorder="1" applyAlignment="1">
      <alignment horizontal="center"/>
      <protection/>
    </xf>
    <xf numFmtId="0" fontId="0" fillId="0" borderId="10" xfId="54" applyFont="1" applyBorder="1">
      <alignment/>
      <protection/>
    </xf>
    <xf numFmtId="3" fontId="0" fillId="0" borderId="10" xfId="54" applyNumberFormat="1" applyFont="1" applyBorder="1">
      <alignment/>
      <protection/>
    </xf>
    <xf numFmtId="0" fontId="6" fillId="33" borderId="10" xfId="0" applyFont="1" applyFill="1" applyBorder="1" applyAlignment="1">
      <alignment horizontal="center" vertical="center" wrapText="1"/>
    </xf>
    <xf numFmtId="49" fontId="6" fillId="0" borderId="14" xfId="51" applyNumberFormat="1" applyFont="1" applyFill="1" applyBorder="1" applyAlignment="1" applyProtection="1">
      <alignment vertical="center" wrapText="1"/>
      <protection/>
    </xf>
    <xf numFmtId="3" fontId="0" fillId="35" borderId="19" xfId="0" applyNumberFormat="1" applyFont="1" applyFill="1" applyBorder="1" applyAlignment="1">
      <alignment horizontal="right" vertical="center" wrapText="1"/>
    </xf>
    <xf numFmtId="3" fontId="6" fillId="35" borderId="19" xfId="0" applyNumberFormat="1" applyFont="1" applyFill="1" applyBorder="1" applyAlignment="1">
      <alignment horizontal="center" vertical="center" wrapText="1"/>
    </xf>
    <xf numFmtId="49" fontId="6" fillId="35" borderId="19" xfId="51" applyNumberFormat="1" applyFont="1" applyFill="1" applyBorder="1" applyAlignment="1" applyProtection="1">
      <alignment vertical="center" wrapText="1"/>
      <protection/>
    </xf>
    <xf numFmtId="0" fontId="0" fillId="0" borderId="19" xfId="0" applyFont="1" applyBorder="1" applyAlignment="1">
      <alignment horizontal="left" wrapText="1"/>
    </xf>
    <xf numFmtId="0" fontId="0" fillId="0" borderId="19" xfId="0" applyFont="1" applyBorder="1" applyAlignment="1">
      <alignment horizontal="right" wrapText="1"/>
    </xf>
    <xf numFmtId="0" fontId="0" fillId="0" borderId="19" xfId="0" applyFont="1" applyFill="1" applyBorder="1" applyAlignment="1">
      <alignment horizontal="left" wrapText="1"/>
    </xf>
    <xf numFmtId="0" fontId="0" fillId="35" borderId="19" xfId="0" applyFont="1" applyFill="1" applyBorder="1" applyAlignment="1">
      <alignment horizontal="left" vertical="center" wrapText="1"/>
    </xf>
    <xf numFmtId="3" fontId="0" fillId="35" borderId="19" xfId="0" applyNumberFormat="1" applyFont="1" applyFill="1" applyBorder="1" applyAlignment="1">
      <alignment vertical="center" wrapText="1"/>
    </xf>
    <xf numFmtId="0" fontId="0" fillId="0" borderId="19" xfId="0" applyFont="1" applyFill="1" applyBorder="1" applyAlignment="1">
      <alignment horizontal="right" vertical="center" wrapText="1"/>
    </xf>
    <xf numFmtId="0" fontId="0" fillId="0" borderId="19" xfId="0" applyFont="1" applyBorder="1" applyAlignment="1">
      <alignment horizontal="right" vertical="center" wrapText="1"/>
    </xf>
    <xf numFmtId="3" fontId="0" fillId="0" borderId="20" xfId="0" applyNumberFormat="1" applyFont="1" applyBorder="1" applyAlignment="1">
      <alignment wrapText="1"/>
    </xf>
    <xf numFmtId="3" fontId="0" fillId="0" borderId="20" xfId="0" applyNumberFormat="1" applyFont="1" applyBorder="1" applyAlignment="1">
      <alignment/>
    </xf>
    <xf numFmtId="3" fontId="0" fillId="35" borderId="20" xfId="0" applyNumberFormat="1" applyFont="1" applyFill="1" applyBorder="1" applyAlignment="1">
      <alignment wrapText="1"/>
    </xf>
    <xf numFmtId="3" fontId="0" fillId="0" borderId="20" xfId="0" applyNumberFormat="1" applyFont="1" applyFill="1" applyBorder="1" applyAlignment="1">
      <alignment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3" fontId="0" fillId="0" borderId="20" xfId="0" applyNumberFormat="1" applyFont="1" applyFill="1" applyBorder="1" applyAlignment="1">
      <alignment horizontal="left" vertical="center" wrapText="1"/>
    </xf>
    <xf numFmtId="3" fontId="0" fillId="0" borderId="21" xfId="0" applyNumberFormat="1" applyFont="1" applyFill="1" applyBorder="1" applyAlignment="1">
      <alignment horizontal="left" vertical="center" wrapText="1"/>
    </xf>
    <xf numFmtId="49" fontId="6" fillId="0" borderId="19" xfId="51" applyNumberFormat="1" applyFont="1" applyFill="1" applyBorder="1" applyAlignment="1" applyProtection="1">
      <alignment vertical="center" wrapText="1"/>
      <protection/>
    </xf>
    <xf numFmtId="3" fontId="2" fillId="0" borderId="0" xfId="0" applyNumberFormat="1" applyFont="1" applyBorder="1" applyAlignment="1">
      <alignment vertical="center" wrapText="1"/>
    </xf>
    <xf numFmtId="0" fontId="5" fillId="0" borderId="0" xfId="0" applyFont="1" applyBorder="1" applyAlignment="1">
      <alignment horizontal="center" vertical="center" wrapText="1"/>
    </xf>
    <xf numFmtId="3" fontId="9" fillId="0" borderId="11" xfId="0" applyNumberFormat="1" applyFont="1" applyBorder="1" applyAlignment="1">
      <alignment vertical="center" wrapText="1"/>
    </xf>
    <xf numFmtId="3" fontId="2" fillId="0" borderId="12" xfId="0" applyNumberFormat="1" applyFont="1" applyFill="1" applyBorder="1" applyAlignment="1">
      <alignment vertical="center" wrapText="1"/>
    </xf>
    <xf numFmtId="3" fontId="0" fillId="0" borderId="0"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2" xfId="0" applyNumberFormat="1" applyFont="1" applyFill="1" applyBorder="1" applyAlignment="1">
      <alignment vertical="center" wrapText="1"/>
    </xf>
    <xf numFmtId="0" fontId="6" fillId="33" borderId="10" xfId="0" applyFont="1" applyFill="1" applyBorder="1" applyAlignment="1">
      <alignment vertical="center" wrapText="1"/>
    </xf>
    <xf numFmtId="9" fontId="6" fillId="0" borderId="19" xfId="57" applyFont="1" applyFill="1" applyBorder="1" applyAlignment="1" applyProtection="1">
      <alignment horizontal="center" vertical="center" wrapText="1"/>
      <protection/>
    </xf>
    <xf numFmtId="9" fontId="6" fillId="0" borderId="14" xfId="57" applyFont="1" applyFill="1" applyBorder="1" applyAlignment="1" applyProtection="1">
      <alignment horizontal="center" vertical="center" wrapText="1"/>
      <protection/>
    </xf>
    <xf numFmtId="3" fontId="0" fillId="0" borderId="19" xfId="0" applyNumberFormat="1" applyFont="1" applyBorder="1" applyAlignment="1">
      <alignment vertical="center" wrapText="1"/>
    </xf>
    <xf numFmtId="3" fontId="0" fillId="0" borderId="19" xfId="0" applyNumberFormat="1" applyFont="1" applyFill="1" applyBorder="1" applyAlignment="1">
      <alignment vertical="center" wrapText="1"/>
    </xf>
    <xf numFmtId="3" fontId="0" fillId="0" borderId="19" xfId="0" applyNumberFormat="1" applyFont="1" applyBorder="1" applyAlignment="1">
      <alignment horizontal="right" vertical="center" wrapText="1"/>
    </xf>
    <xf numFmtId="3" fontId="0" fillId="0" borderId="12" xfId="0" applyNumberFormat="1" applyFont="1" applyBorder="1" applyAlignment="1">
      <alignment vertical="center" wrapText="1"/>
    </xf>
    <xf numFmtId="3" fontId="0" fillId="0" borderId="20" xfId="0" applyNumberFormat="1" applyFont="1" applyBorder="1" applyAlignment="1">
      <alignment vertical="center" wrapText="1"/>
    </xf>
    <xf numFmtId="3" fontId="0" fillId="35" borderId="20" xfId="0" applyNumberFormat="1" applyFont="1" applyFill="1" applyBorder="1" applyAlignment="1">
      <alignment vertical="center" wrapText="1"/>
    </xf>
    <xf numFmtId="3" fontId="0" fillId="0" borderId="20" xfId="0" applyNumberFormat="1" applyFont="1" applyFill="1" applyBorder="1" applyAlignment="1">
      <alignment vertical="center" wrapText="1"/>
    </xf>
    <xf numFmtId="3" fontId="0" fillId="0" borderId="13" xfId="0" applyNumberFormat="1" applyFont="1" applyBorder="1" applyAlignment="1">
      <alignment vertical="center" wrapText="1"/>
    </xf>
    <xf numFmtId="3" fontId="0" fillId="0" borderId="0" xfId="0" applyNumberFormat="1" applyFont="1" applyBorder="1" applyAlignment="1">
      <alignment vertical="center" wrapText="1"/>
    </xf>
    <xf numFmtId="3" fontId="0" fillId="0" borderId="18" xfId="0" applyNumberFormat="1" applyFont="1" applyBorder="1" applyAlignment="1">
      <alignment vertical="center" wrapText="1"/>
    </xf>
    <xf numFmtId="3" fontId="0" fillId="0" borderId="11" xfId="0" applyNumberFormat="1" applyFont="1" applyBorder="1" applyAlignment="1">
      <alignment vertical="center" wrapText="1"/>
    </xf>
    <xf numFmtId="3" fontId="0" fillId="0" borderId="14" xfId="0" applyNumberFormat="1" applyFont="1" applyBorder="1" applyAlignment="1">
      <alignment vertical="center" wrapText="1"/>
    </xf>
    <xf numFmtId="3" fontId="2" fillId="0" borderId="16" xfId="0" applyNumberFormat="1" applyFont="1" applyBorder="1" applyAlignment="1">
      <alignment vertical="center" wrapText="1"/>
    </xf>
    <xf numFmtId="3" fontId="2" fillId="0" borderId="14" xfId="0" applyNumberFormat="1" applyFont="1" applyBorder="1" applyAlignment="1">
      <alignment vertical="center" wrapText="1"/>
    </xf>
    <xf numFmtId="0" fontId="6" fillId="33" borderId="14" xfId="0" applyFont="1" applyFill="1" applyBorder="1" applyAlignment="1">
      <alignment horizontal="center" vertical="center" wrapText="1"/>
    </xf>
    <xf numFmtId="0" fontId="6" fillId="0" borderId="11" xfId="0" applyFont="1" applyBorder="1" applyAlignment="1">
      <alignment horizontal="left" vertical="center" wrapText="1"/>
    </xf>
    <xf numFmtId="0" fontId="2" fillId="0" borderId="14" xfId="0" applyFont="1" applyBorder="1" applyAlignment="1">
      <alignment vertical="center" wrapText="1"/>
    </xf>
    <xf numFmtId="3" fontId="2" fillId="0" borderId="12" xfId="0" applyNumberFormat="1" applyFont="1" applyBorder="1" applyAlignment="1">
      <alignment vertical="center" wrapText="1"/>
    </xf>
    <xf numFmtId="0" fontId="2" fillId="0" borderId="12" xfId="0" applyFont="1" applyBorder="1" applyAlignment="1">
      <alignment vertical="center" wrapText="1"/>
    </xf>
    <xf numFmtId="3" fontId="5" fillId="0" borderId="0" xfId="0" applyNumberFormat="1" applyFont="1" applyBorder="1" applyAlignment="1">
      <alignment vertical="center" wrapText="1"/>
    </xf>
    <xf numFmtId="3" fontId="2" fillId="0" borderId="13" xfId="0" applyNumberFormat="1" applyFont="1" applyBorder="1" applyAlignment="1">
      <alignment vertical="center" wrapText="1"/>
    </xf>
    <xf numFmtId="0" fontId="6" fillId="0" borderId="22" xfId="0" applyFont="1" applyBorder="1" applyAlignment="1">
      <alignment horizontal="left" vertical="center" wrapText="1"/>
    </xf>
    <xf numFmtId="0" fontId="2" fillId="0" borderId="15" xfId="0" applyFont="1" applyBorder="1" applyAlignment="1">
      <alignment vertical="center" wrapText="1"/>
    </xf>
    <xf numFmtId="0" fontId="0" fillId="0" borderId="0"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3" fontId="2" fillId="0" borderId="0" xfId="0" applyNumberFormat="1" applyFont="1" applyBorder="1" applyAlignment="1">
      <alignment horizontal="center" vertical="center" wrapText="1"/>
    </xf>
    <xf numFmtId="0" fontId="0" fillId="0" borderId="12" xfId="0" applyFont="1" applyBorder="1" applyAlignment="1">
      <alignment horizontal="left" vertical="center" wrapText="1"/>
    </xf>
    <xf numFmtId="3" fontId="6" fillId="0" borderId="12" xfId="0" applyNumberFormat="1" applyFont="1" applyBorder="1" applyAlignment="1">
      <alignment vertical="center" wrapText="1"/>
    </xf>
    <xf numFmtId="3" fontId="2" fillId="0" borderId="18" xfId="0" applyNumberFormat="1" applyFont="1" applyBorder="1" applyAlignment="1">
      <alignment vertical="center" wrapText="1"/>
    </xf>
    <xf numFmtId="3" fontId="2" fillId="0" borderId="13" xfId="0" applyNumberFormat="1" applyFont="1" applyFill="1" applyBorder="1" applyAlignment="1">
      <alignment vertical="center" wrapText="1"/>
    </xf>
    <xf numFmtId="0" fontId="0" fillId="0" borderId="14" xfId="0" applyFont="1" applyBorder="1" applyAlignment="1">
      <alignment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0" borderId="25" xfId="0" applyFont="1" applyBorder="1" applyAlignment="1">
      <alignment horizontal="left" vertical="center" wrapText="1"/>
    </xf>
    <xf numFmtId="3" fontId="0" fillId="0" borderId="26" xfId="0" applyNumberFormat="1" applyFont="1" applyBorder="1" applyAlignment="1">
      <alignment vertical="center" wrapText="1"/>
    </xf>
    <xf numFmtId="0" fontId="0" fillId="0" borderId="20" xfId="0" applyFont="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Border="1" applyAlignment="1">
      <alignment horizontal="right" vertical="center" wrapText="1"/>
    </xf>
    <xf numFmtId="0" fontId="8" fillId="0" borderId="11" xfId="0" applyFont="1" applyBorder="1" applyAlignment="1">
      <alignment horizontal="right" vertical="center" wrapText="1"/>
    </xf>
    <xf numFmtId="0" fontId="6" fillId="0" borderId="12" xfId="0" applyFont="1" applyBorder="1" applyAlignment="1">
      <alignment horizontal="right" vertical="center" wrapText="1"/>
    </xf>
    <xf numFmtId="0" fontId="11" fillId="0" borderId="12" xfId="0" applyFont="1" applyBorder="1" applyAlignment="1">
      <alignment horizontal="right" vertical="center" wrapText="1"/>
    </xf>
    <xf numFmtId="0" fontId="2" fillId="0" borderId="12" xfId="0" applyFont="1" applyBorder="1" applyAlignment="1">
      <alignment horizontal="right" vertical="center" wrapText="1"/>
    </xf>
    <xf numFmtId="0" fontId="6" fillId="33" borderId="10" xfId="0" applyFont="1" applyFill="1" applyBorder="1" applyAlignment="1">
      <alignment horizontal="right" vertical="center" wrapText="1"/>
    </xf>
    <xf numFmtId="3" fontId="6" fillId="36" borderId="26" xfId="0" applyNumberFormat="1" applyFont="1" applyFill="1" applyBorder="1" applyAlignment="1">
      <alignment horizontal="center" vertical="center" wrapText="1"/>
    </xf>
    <xf numFmtId="3" fontId="6" fillId="36" borderId="19"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10" xfId="0" applyNumberFormat="1" applyFont="1" applyBorder="1" applyAlignment="1">
      <alignment horizontal="right" vertical="center" wrapText="1"/>
    </xf>
    <xf numFmtId="0" fontId="0" fillId="0" borderId="26" xfId="0" applyFont="1" applyFill="1" applyBorder="1" applyAlignment="1">
      <alignment horizontal="right" vertical="center" wrapText="1"/>
    </xf>
    <xf numFmtId="3" fontId="6" fillId="0" borderId="12" xfId="0" applyNumberFormat="1" applyFont="1" applyBorder="1" applyAlignment="1">
      <alignment horizontal="right" vertical="center" wrapText="1"/>
    </xf>
    <xf numFmtId="3" fontId="6" fillId="0" borderId="14"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14" xfId="0" applyFont="1" applyBorder="1" applyAlignment="1">
      <alignment horizontal="right" vertical="center" wrapText="1"/>
    </xf>
    <xf numFmtId="3" fontId="6" fillId="0" borderId="27"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0" fontId="2" fillId="0" borderId="17" xfId="0" applyFont="1" applyBorder="1" applyAlignment="1">
      <alignment horizontal="right" vertical="center" wrapText="1"/>
    </xf>
    <xf numFmtId="0" fontId="6" fillId="0" borderId="17" xfId="0" applyFont="1" applyBorder="1" applyAlignment="1">
      <alignment horizontal="right" vertical="center" wrapText="1"/>
    </xf>
    <xf numFmtId="3" fontId="2" fillId="0" borderId="17" xfId="0" applyNumberFormat="1" applyFont="1" applyBorder="1" applyAlignment="1">
      <alignment horizontal="right" vertical="center" wrapText="1"/>
    </xf>
    <xf numFmtId="0" fontId="6" fillId="0" borderId="27" xfId="0" applyFont="1" applyBorder="1" applyAlignment="1">
      <alignment horizontal="right" vertical="center" wrapText="1"/>
    </xf>
    <xf numFmtId="0" fontId="15" fillId="0" borderId="17" xfId="0" applyFont="1" applyBorder="1" applyAlignment="1">
      <alignment horizontal="right" vertical="center" wrapText="1"/>
    </xf>
    <xf numFmtId="0" fontId="0" fillId="0" borderId="11" xfId="0" applyFont="1" applyBorder="1" applyAlignment="1">
      <alignment horizontal="right" vertical="center" wrapText="1"/>
    </xf>
    <xf numFmtId="0" fontId="6" fillId="0" borderId="10" xfId="0" applyFont="1" applyBorder="1" applyAlignment="1">
      <alignment horizontal="right" vertical="center" wrapText="1"/>
    </xf>
    <xf numFmtId="3" fontId="6" fillId="0" borderId="0"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0" fontId="0" fillId="37" borderId="17" xfId="0" applyFont="1" applyFill="1" applyBorder="1" applyAlignment="1">
      <alignment horizontal="right" vertical="center" wrapText="1"/>
    </xf>
    <xf numFmtId="0" fontId="13" fillId="0" borderId="17" xfId="0" applyFont="1" applyBorder="1" applyAlignment="1">
      <alignment horizontal="right" vertical="center" wrapText="1"/>
    </xf>
    <xf numFmtId="0" fontId="6" fillId="0" borderId="14" xfId="0" applyFont="1" applyBorder="1" applyAlignment="1">
      <alignment horizontal="right" vertical="center" wrapText="1"/>
    </xf>
    <xf numFmtId="0" fontId="0" fillId="0" borderId="16" xfId="0" applyFont="1" applyBorder="1" applyAlignment="1">
      <alignment horizontal="right" vertical="center" wrapText="1"/>
    </xf>
    <xf numFmtId="0" fontId="2" fillId="0" borderId="18" xfId="0" applyFont="1" applyBorder="1" applyAlignment="1">
      <alignment horizontal="right" vertical="center" wrapText="1"/>
    </xf>
    <xf numFmtId="0" fontId="2" fillId="0" borderId="11" xfId="0" applyFont="1" applyBorder="1" applyAlignment="1">
      <alignment horizontal="right" vertical="center" wrapText="1"/>
    </xf>
    <xf numFmtId="3" fontId="0" fillId="0" borderId="11" xfId="0" applyNumberFormat="1" applyFont="1" applyBorder="1" applyAlignment="1">
      <alignment horizontal="right" vertical="center" wrapText="1"/>
    </xf>
    <xf numFmtId="3" fontId="16" fillId="0" borderId="17" xfId="0" applyNumberFormat="1" applyFont="1" applyBorder="1" applyAlignment="1">
      <alignment horizontal="right" vertical="center" wrapText="1"/>
    </xf>
    <xf numFmtId="3" fontId="10" fillId="0" borderId="17" xfId="0" applyNumberFormat="1" applyFont="1" applyBorder="1" applyAlignment="1">
      <alignment horizontal="right" vertical="center" wrapText="1"/>
    </xf>
    <xf numFmtId="3" fontId="13" fillId="0" borderId="17" xfId="0" applyNumberFormat="1" applyFont="1" applyBorder="1" applyAlignment="1">
      <alignment horizontal="right" vertical="center" wrapText="1"/>
    </xf>
    <xf numFmtId="0" fontId="3" fillId="38" borderId="10" xfId="0" applyFont="1" applyFill="1" applyBorder="1" applyAlignment="1">
      <alignment horizontal="center" wrapText="1"/>
    </xf>
    <xf numFmtId="0" fontId="6" fillId="38" borderId="10" xfId="0" applyFont="1" applyFill="1" applyBorder="1" applyAlignment="1">
      <alignment horizontal="center" vertical="center" wrapText="1"/>
    </xf>
    <xf numFmtId="0" fontId="6" fillId="38" borderId="10" xfId="0" applyFont="1" applyFill="1" applyBorder="1" applyAlignment="1">
      <alignment horizontal="right" vertical="center" wrapText="1"/>
    </xf>
    <xf numFmtId="0" fontId="3" fillId="38" borderId="10" xfId="0" applyFont="1" applyFill="1" applyBorder="1" applyAlignment="1">
      <alignment horizontal="center" vertical="center" wrapText="1"/>
    </xf>
    <xf numFmtId="3" fontId="0" fillId="0" borderId="19" xfId="0" applyNumberFormat="1" applyFont="1" applyBorder="1" applyAlignment="1">
      <alignment horizontal="left" wrapText="1"/>
    </xf>
    <xf numFmtId="0" fontId="0" fillId="0" borderId="19" xfId="0" applyFont="1" applyBorder="1" applyAlignment="1">
      <alignment vertical="center" wrapText="1"/>
    </xf>
    <xf numFmtId="3" fontId="0" fillId="0" borderId="21" xfId="0" applyNumberFormat="1" applyFont="1" applyBorder="1" applyAlignment="1">
      <alignment horizontal="right" vertical="center" wrapText="1"/>
    </xf>
    <xf numFmtId="3" fontId="0" fillId="0" borderId="21" xfId="0" applyNumberFormat="1" applyFont="1" applyFill="1" applyBorder="1" applyAlignment="1">
      <alignment horizontal="right" vertical="center" wrapText="1"/>
    </xf>
    <xf numFmtId="3" fontId="6" fillId="36" borderId="19" xfId="0" applyNumberFormat="1" applyFont="1" applyFill="1" applyBorder="1" applyAlignment="1">
      <alignment horizontal="right" vertical="center" wrapText="1"/>
    </xf>
    <xf numFmtId="3" fontId="0" fillId="0" borderId="20" xfId="0" applyNumberFormat="1" applyFont="1" applyBorder="1" applyAlignment="1">
      <alignment horizontal="left" wrapText="1"/>
    </xf>
    <xf numFmtId="3" fontId="0" fillId="0" borderId="20" xfId="0" applyNumberFormat="1" applyFont="1" applyBorder="1" applyAlignment="1">
      <alignment horizontal="left" vertical="center" wrapText="1"/>
    </xf>
    <xf numFmtId="0" fontId="0" fillId="0" borderId="20" xfId="0" applyFont="1" applyBorder="1" applyAlignment="1">
      <alignment horizontal="left" wrapText="1"/>
    </xf>
    <xf numFmtId="0" fontId="6" fillId="0" borderId="19" xfId="0" applyFont="1" applyBorder="1" applyAlignment="1">
      <alignment horizontal="right" vertical="center" wrapText="1"/>
    </xf>
    <xf numFmtId="0" fontId="0" fillId="0" borderId="0" xfId="55" applyFont="1" applyAlignment="1">
      <alignment horizontal="left" vertical="center" wrapText="1"/>
      <protection/>
    </xf>
    <xf numFmtId="0" fontId="6" fillId="38" borderId="10" xfId="55" applyFont="1" applyFill="1" applyBorder="1" applyAlignment="1">
      <alignment horizontal="left" vertical="center" wrapText="1"/>
      <protection/>
    </xf>
    <xf numFmtId="0" fontId="6" fillId="38" borderId="10" xfId="55" applyFont="1" applyFill="1" applyBorder="1" applyAlignment="1">
      <alignment horizontal="center" vertical="center" wrapText="1"/>
      <protection/>
    </xf>
    <xf numFmtId="0" fontId="0" fillId="0" borderId="0" xfId="55" applyFont="1" applyFill="1" applyAlignment="1">
      <alignment horizontal="left"/>
      <protection/>
    </xf>
    <xf numFmtId="0" fontId="6" fillId="0" borderId="11" xfId="55" applyFont="1" applyFill="1" applyBorder="1" applyAlignment="1">
      <alignment horizontal="left" vertical="center"/>
      <protection/>
    </xf>
    <xf numFmtId="0" fontId="0" fillId="0" borderId="0" xfId="55" applyFont="1" applyAlignment="1">
      <alignment horizontal="left"/>
      <protection/>
    </xf>
    <xf numFmtId="0" fontId="0" fillId="0" borderId="12" xfId="55" applyFont="1" applyBorder="1" applyAlignment="1">
      <alignment horizontal="left"/>
      <protection/>
    </xf>
    <xf numFmtId="0" fontId="6" fillId="0" borderId="12" xfId="55" applyFont="1" applyFill="1" applyBorder="1" applyAlignment="1">
      <alignment horizontal="left"/>
      <protection/>
    </xf>
    <xf numFmtId="3" fontId="0" fillId="0" borderId="12" xfId="55" applyNumberFormat="1" applyFont="1" applyBorder="1" applyAlignment="1">
      <alignment horizontal="left"/>
      <protection/>
    </xf>
    <xf numFmtId="0" fontId="6" fillId="0" borderId="12" xfId="55" applyFont="1" applyFill="1" applyBorder="1" applyAlignment="1">
      <alignment horizontal="left" vertical="center"/>
      <protection/>
    </xf>
    <xf numFmtId="0" fontId="0" fillId="0" borderId="12" xfId="55" applyFont="1" applyFill="1" applyBorder="1" applyAlignment="1">
      <alignment horizontal="left"/>
      <protection/>
    </xf>
    <xf numFmtId="3" fontId="0" fillId="0" borderId="12" xfId="55" applyNumberFormat="1" applyFont="1" applyFill="1" applyBorder="1" applyAlignment="1">
      <alignment horizontal="left"/>
      <protection/>
    </xf>
    <xf numFmtId="0" fontId="63" fillId="0" borderId="12" xfId="55" applyFont="1" applyFill="1" applyBorder="1" applyAlignment="1">
      <alignment horizontal="left"/>
      <protection/>
    </xf>
    <xf numFmtId="0" fontId="0" fillId="0" borderId="28" xfId="55" applyFont="1" applyBorder="1" applyAlignment="1">
      <alignment horizontal="left"/>
      <protection/>
    </xf>
    <xf numFmtId="0" fontId="0" fillId="0" borderId="28" xfId="55" applyFont="1" applyFill="1" applyBorder="1" applyAlignment="1">
      <alignment horizontal="left"/>
      <protection/>
    </xf>
    <xf numFmtId="187" fontId="0" fillId="0" borderId="28" xfId="50" applyNumberFormat="1" applyFont="1" applyFill="1" applyBorder="1" applyAlignment="1" applyProtection="1">
      <alignment horizontal="left"/>
      <protection/>
    </xf>
    <xf numFmtId="3" fontId="0" fillId="0" borderId="0" xfId="55" applyNumberFormat="1" applyFont="1">
      <alignment/>
      <protection/>
    </xf>
    <xf numFmtId="0" fontId="6" fillId="36" borderId="10" xfId="55" applyFont="1" applyFill="1" applyBorder="1" applyAlignment="1">
      <alignment horizontal="left" vertical="center" wrapText="1"/>
      <protection/>
    </xf>
    <xf numFmtId="14" fontId="6" fillId="0" borderId="11" xfId="55" applyNumberFormat="1" applyFont="1" applyFill="1" applyBorder="1" applyAlignment="1">
      <alignment horizontal="center" vertical="center"/>
      <protection/>
    </xf>
    <xf numFmtId="14" fontId="0" fillId="0" borderId="12" xfId="55" applyNumberFormat="1" applyFont="1" applyBorder="1" applyAlignment="1">
      <alignment horizontal="center"/>
      <protection/>
    </xf>
    <xf numFmtId="14" fontId="6" fillId="0" borderId="12" xfId="55" applyNumberFormat="1" applyFont="1" applyFill="1" applyBorder="1" applyAlignment="1">
      <alignment horizontal="center" vertical="center"/>
      <protection/>
    </xf>
    <xf numFmtId="14" fontId="0" fillId="0" borderId="12" xfId="55" applyNumberFormat="1" applyFont="1" applyFill="1" applyBorder="1" applyAlignment="1">
      <alignment horizontal="center"/>
      <protection/>
    </xf>
    <xf numFmtId="14" fontId="0" fillId="0" borderId="28" xfId="55" applyNumberFormat="1" applyFont="1" applyBorder="1" applyAlignment="1">
      <alignment horizontal="center"/>
      <protection/>
    </xf>
    <xf numFmtId="0" fontId="0" fillId="35" borderId="19" xfId="0" applyFont="1" applyFill="1" applyBorder="1" applyAlignment="1">
      <alignment horizontal="left" wrapText="1"/>
    </xf>
    <xf numFmtId="0" fontId="6" fillId="35" borderId="19" xfId="0" applyFont="1" applyFill="1" applyBorder="1" applyAlignment="1">
      <alignment wrapText="1"/>
    </xf>
    <xf numFmtId="3" fontId="2" fillId="35" borderId="19" xfId="0" applyNumberFormat="1" applyFont="1" applyFill="1" applyBorder="1" applyAlignment="1">
      <alignment vertical="center" wrapText="1"/>
    </xf>
    <xf numFmtId="0" fontId="6" fillId="33" borderId="10" xfId="55" applyFont="1" applyFill="1" applyBorder="1" applyAlignment="1">
      <alignment horizontal="center" vertical="center" wrapText="1"/>
      <protection/>
    </xf>
    <xf numFmtId="0" fontId="6" fillId="35" borderId="21" xfId="0" applyFont="1" applyFill="1" applyBorder="1" applyAlignment="1">
      <alignment horizontal="right" vertical="center" wrapText="1"/>
    </xf>
    <xf numFmtId="0" fontId="0" fillId="35" borderId="19" xfId="0" applyFont="1" applyFill="1" applyBorder="1" applyAlignment="1">
      <alignment wrapText="1"/>
    </xf>
    <xf numFmtId="0" fontId="0" fillId="35" borderId="19" xfId="0" applyFont="1" applyFill="1" applyBorder="1" applyAlignment="1">
      <alignment vertical="center" wrapText="1"/>
    </xf>
    <xf numFmtId="3" fontId="6" fillId="38" borderId="10" xfId="0" applyNumberFormat="1" applyFont="1" applyFill="1" applyBorder="1" applyAlignment="1">
      <alignment horizontal="center" vertical="center" wrapText="1"/>
    </xf>
    <xf numFmtId="0" fontId="4" fillId="38" borderId="10" xfId="0" applyFont="1" applyFill="1" applyBorder="1" applyAlignment="1">
      <alignment horizontal="right" vertical="center" wrapText="1"/>
    </xf>
    <xf numFmtId="0" fontId="6" fillId="39" borderId="21" xfId="0" applyFont="1" applyFill="1" applyBorder="1" applyAlignment="1">
      <alignment horizontal="right" vertical="center" wrapText="1"/>
    </xf>
    <xf numFmtId="0" fontId="0" fillId="37" borderId="21" xfId="0" applyFont="1" applyFill="1" applyBorder="1" applyAlignment="1">
      <alignment horizontal="right" vertical="center" wrapText="1"/>
    </xf>
    <xf numFmtId="3" fontId="0" fillId="0" borderId="19" xfId="0" applyNumberFormat="1" applyFont="1" applyBorder="1" applyAlignment="1">
      <alignment horizontal="left" vertical="center" wrapText="1"/>
    </xf>
    <xf numFmtId="0" fontId="6" fillId="35" borderId="19" xfId="0" applyFont="1" applyFill="1" applyBorder="1" applyAlignment="1">
      <alignment horizontal="left" wrapText="1"/>
    </xf>
    <xf numFmtId="3" fontId="0" fillId="0" borderId="20" xfId="0" applyNumberFormat="1" applyFont="1" applyBorder="1" applyAlignment="1" quotePrefix="1">
      <alignment wrapText="1"/>
    </xf>
    <xf numFmtId="0" fontId="3" fillId="38" borderId="11" xfId="0" applyFont="1" applyFill="1" applyBorder="1" applyAlignment="1">
      <alignment horizontal="center" wrapText="1"/>
    </xf>
    <xf numFmtId="0" fontId="3" fillId="38" borderId="14" xfId="0" applyFont="1" applyFill="1" applyBorder="1" applyAlignment="1">
      <alignment horizontal="center" wrapText="1"/>
    </xf>
    <xf numFmtId="0" fontId="2" fillId="0" borderId="19" xfId="0" applyFont="1" applyBorder="1" applyAlignment="1">
      <alignment horizontal="right" vertical="center" wrapText="1"/>
    </xf>
    <xf numFmtId="0" fontId="0" fillId="35" borderId="19" xfId="0" applyFont="1" applyFill="1" applyBorder="1" applyAlignment="1">
      <alignment horizontal="right"/>
    </xf>
    <xf numFmtId="0" fontId="0" fillId="0" borderId="19" xfId="0" applyFont="1" applyFill="1" applyBorder="1" applyAlignment="1">
      <alignment horizontal="right"/>
    </xf>
    <xf numFmtId="3" fontId="0" fillId="0" borderId="19" xfId="0" applyNumberFormat="1" applyFont="1" applyFill="1" applyBorder="1" applyAlignment="1">
      <alignment horizontal="right" vertical="center" wrapText="1"/>
    </xf>
    <xf numFmtId="3" fontId="6" fillId="0" borderId="20" xfId="0" applyNumberFormat="1" applyFont="1" applyBorder="1" applyAlignment="1">
      <alignment horizontal="left"/>
    </xf>
    <xf numFmtId="3" fontId="2" fillId="0" borderId="19" xfId="0" applyNumberFormat="1" applyFont="1" applyBorder="1" applyAlignment="1">
      <alignment vertical="center" wrapText="1"/>
    </xf>
    <xf numFmtId="3" fontId="6" fillId="0" borderId="20" xfId="0" applyNumberFormat="1" applyFont="1" applyFill="1" applyBorder="1" applyAlignment="1">
      <alignment horizontal="left"/>
    </xf>
    <xf numFmtId="0" fontId="0" fillId="0" borderId="21" xfId="0" applyFont="1" applyBorder="1" applyAlignment="1">
      <alignment horizontal="right" vertical="center" wrapText="1"/>
    </xf>
    <xf numFmtId="0" fontId="0" fillId="0" borderId="21" xfId="0" applyFont="1" applyFill="1" applyBorder="1" applyAlignment="1">
      <alignment horizontal="right" vertical="center" wrapText="1"/>
    </xf>
    <xf numFmtId="3" fontId="0" fillId="0" borderId="20" xfId="0" applyNumberFormat="1" applyFont="1" applyFill="1" applyBorder="1" applyAlignment="1">
      <alignment/>
    </xf>
    <xf numFmtId="3" fontId="0" fillId="0" borderId="20" xfId="0" applyNumberFormat="1" applyFont="1" applyBorder="1" applyAlignment="1">
      <alignment horizontal="left"/>
    </xf>
    <xf numFmtId="3" fontId="0" fillId="0" borderId="20" xfId="0" applyNumberFormat="1" applyFont="1" applyFill="1" applyBorder="1" applyAlignment="1">
      <alignment horizontal="left" wrapText="1"/>
    </xf>
    <xf numFmtId="0" fontId="0" fillId="0" borderId="19" xfId="0" applyFont="1" applyBorder="1" applyAlignment="1">
      <alignment wrapText="1"/>
    </xf>
    <xf numFmtId="9" fontId="0" fillId="0" borderId="20" xfId="57" applyFont="1" applyFill="1" applyBorder="1" applyAlignment="1" applyProtection="1">
      <alignment vertical="center" wrapText="1"/>
      <protection/>
    </xf>
    <xf numFmtId="3" fontId="6" fillId="38" borderId="10" xfId="0" applyNumberFormat="1" applyFont="1" applyFill="1" applyBorder="1" applyAlignment="1">
      <alignment horizontal="center" vertical="center" wrapText="1"/>
    </xf>
    <xf numFmtId="3" fontId="0" fillId="0" borderId="15"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9" xfId="0" applyNumberFormat="1" applyFont="1" applyBorder="1" applyAlignment="1">
      <alignment horizontal="center" vertical="center" wrapText="1"/>
    </xf>
    <xf numFmtId="3" fontId="0" fillId="35" borderId="20" xfId="0" applyNumberFormat="1" applyFont="1" applyFill="1" applyBorder="1" applyAlignment="1">
      <alignment horizontal="left" vertical="center" wrapText="1"/>
    </xf>
    <xf numFmtId="3" fontId="0" fillId="35" borderId="21" xfId="0" applyNumberFormat="1" applyFont="1" applyFill="1" applyBorder="1" applyAlignment="1">
      <alignment horizontal="left" vertical="center" wrapText="1"/>
    </xf>
    <xf numFmtId="0" fontId="6" fillId="0" borderId="21" xfId="0" applyFont="1" applyBorder="1" applyAlignment="1">
      <alignment horizontal="right" vertical="center" wrapText="1"/>
    </xf>
    <xf numFmtId="0" fontId="0" fillId="35" borderId="12" xfId="0" applyFont="1" applyFill="1" applyBorder="1" applyAlignment="1">
      <alignment horizontal="right" wrapText="1"/>
    </xf>
    <xf numFmtId="3" fontId="6" fillId="36" borderId="12" xfId="0" applyNumberFormat="1" applyFont="1" applyFill="1" applyBorder="1" applyAlignment="1">
      <alignment horizontal="right" vertical="center" wrapText="1"/>
    </xf>
    <xf numFmtId="0" fontId="0" fillId="35" borderId="19" xfId="0" applyFont="1" applyFill="1" applyBorder="1" applyAlignment="1">
      <alignment horizontal="right" wrapText="1"/>
    </xf>
    <xf numFmtId="0" fontId="0" fillId="0" borderId="19" xfId="0" applyFont="1" applyFill="1" applyBorder="1" applyAlignment="1">
      <alignment horizontal="right" wrapText="1"/>
    </xf>
    <xf numFmtId="0" fontId="0" fillId="0" borderId="23" xfId="0" applyFont="1" applyFill="1" applyBorder="1" applyAlignment="1">
      <alignment horizontal="right" vertical="center" wrapText="1"/>
    </xf>
    <xf numFmtId="0" fontId="0" fillId="0" borderId="24" xfId="0" applyFont="1" applyFill="1" applyBorder="1" applyAlignment="1">
      <alignment horizontal="right" vertical="center" wrapText="1"/>
    </xf>
    <xf numFmtId="3" fontId="0" fillId="35" borderId="12" xfId="0" applyNumberFormat="1" applyFont="1" applyFill="1" applyBorder="1" applyAlignment="1">
      <alignment vertical="center" wrapText="1"/>
    </xf>
    <xf numFmtId="3" fontId="10" fillId="0" borderId="19" xfId="0" applyNumberFormat="1" applyFont="1" applyBorder="1" applyAlignment="1">
      <alignment vertical="center" wrapText="1"/>
    </xf>
    <xf numFmtId="9" fontId="0" fillId="0" borderId="19" xfId="57" applyFont="1" applyFill="1" applyBorder="1" applyAlignment="1" applyProtection="1">
      <alignment horizontal="left" vertical="center" wrapText="1"/>
      <protection/>
    </xf>
    <xf numFmtId="3" fontId="6" fillId="36" borderId="12" xfId="0" applyNumberFormat="1" applyFont="1" applyFill="1" applyBorder="1" applyAlignment="1">
      <alignment horizontal="center" vertical="center" wrapText="1"/>
    </xf>
    <xf numFmtId="3" fontId="0" fillId="0" borderId="19" xfId="0" applyNumberFormat="1" applyFont="1" applyBorder="1" applyAlignment="1">
      <alignment horizontal="center" vertical="center" wrapText="1"/>
    </xf>
    <xf numFmtId="3" fontId="2" fillId="0" borderId="22" xfId="0" applyNumberFormat="1" applyFont="1" applyBorder="1" applyAlignment="1">
      <alignment wrapText="1"/>
    </xf>
    <xf numFmtId="0" fontId="2" fillId="0" borderId="30" xfId="0" applyFont="1" applyBorder="1" applyAlignment="1">
      <alignment vertical="center" wrapText="1"/>
    </xf>
    <xf numFmtId="0" fontId="2" fillId="0" borderId="21" xfId="0" applyFont="1" applyBorder="1" applyAlignment="1">
      <alignment vertical="center" wrapText="1"/>
    </xf>
    <xf numFmtId="0" fontId="0" fillId="0" borderId="23" xfId="0" applyFont="1" applyFill="1" applyBorder="1" applyAlignment="1">
      <alignment horizontal="left" wrapText="1"/>
    </xf>
    <xf numFmtId="0" fontId="0" fillId="0" borderId="23" xfId="0" applyFont="1" applyFill="1" applyBorder="1" applyAlignment="1">
      <alignment vertical="center" wrapText="1"/>
    </xf>
    <xf numFmtId="0" fontId="0" fillId="0" borderId="24" xfId="0" applyFont="1" applyFill="1" applyBorder="1" applyAlignment="1">
      <alignment horizontal="right" wrapText="1"/>
    </xf>
    <xf numFmtId="3" fontId="0" fillId="0" borderId="24" xfId="0" applyNumberFormat="1" applyFont="1" applyFill="1" applyBorder="1" applyAlignment="1">
      <alignment vertical="center" wrapText="1"/>
    </xf>
    <xf numFmtId="0" fontId="0" fillId="0" borderId="19" xfId="0" applyFont="1" applyFill="1" applyBorder="1" applyAlignment="1" quotePrefix="1">
      <alignment horizontal="left" wrapText="1"/>
    </xf>
    <xf numFmtId="3" fontId="0" fillId="37" borderId="21" xfId="0" applyNumberFormat="1" applyFont="1" applyFill="1" applyBorder="1" applyAlignment="1">
      <alignment horizontal="left" vertical="center" wrapText="1"/>
    </xf>
    <xf numFmtId="3" fontId="0" fillId="0" borderId="21" xfId="0" applyNumberFormat="1" applyFont="1" applyFill="1" applyBorder="1" applyAlignment="1">
      <alignment vertical="center" wrapText="1"/>
    </xf>
    <xf numFmtId="3" fontId="0" fillId="35" borderId="21" xfId="0" applyNumberFormat="1" applyFont="1" applyFill="1" applyBorder="1" applyAlignment="1">
      <alignment vertical="center" wrapText="1"/>
    </xf>
    <xf numFmtId="3" fontId="0" fillId="0" borderId="21" xfId="0" applyNumberFormat="1" applyFont="1" applyBorder="1" applyAlignment="1">
      <alignment vertical="center" wrapText="1"/>
    </xf>
    <xf numFmtId="3" fontId="0" fillId="0" borderId="21" xfId="0" applyNumberFormat="1" applyFont="1" applyBorder="1" applyAlignment="1">
      <alignment horizontal="left" vertical="center" wrapText="1"/>
    </xf>
    <xf numFmtId="3" fontId="0" fillId="0" borderId="25" xfId="0" applyNumberFormat="1" applyFont="1" applyBorder="1" applyAlignment="1">
      <alignment horizontal="left" vertical="center" wrapText="1"/>
    </xf>
    <xf numFmtId="3" fontId="0" fillId="0" borderId="31" xfId="0" applyNumberFormat="1" applyFont="1" applyBorder="1" applyAlignment="1">
      <alignment horizontal="left" vertical="center" wrapText="1"/>
    </xf>
    <xf numFmtId="0" fontId="0" fillId="0" borderId="0" xfId="0" applyFont="1" applyFill="1" applyBorder="1" applyAlignment="1">
      <alignment vertical="center" wrapText="1"/>
    </xf>
    <xf numFmtId="0" fontId="2" fillId="34" borderId="0" xfId="0" applyFont="1" applyFill="1" applyBorder="1" applyAlignment="1">
      <alignment vertical="center" wrapText="1"/>
    </xf>
    <xf numFmtId="3" fontId="0" fillId="37" borderId="20" xfId="0" applyNumberFormat="1" applyFont="1" applyFill="1" applyBorder="1" applyAlignment="1">
      <alignment horizontal="left" vertical="center" wrapText="1"/>
    </xf>
    <xf numFmtId="3" fontId="6" fillId="0" borderId="22" xfId="0" applyNumberFormat="1" applyFont="1" applyBorder="1" applyAlignment="1">
      <alignment horizontal="left" wrapText="1"/>
    </xf>
    <xf numFmtId="3" fontId="0" fillId="0" borderId="30" xfId="0" applyNumberFormat="1" applyFont="1" applyBorder="1" applyAlignment="1">
      <alignment vertical="center" wrapText="1"/>
    </xf>
    <xf numFmtId="3" fontId="0" fillId="0" borderId="17" xfId="0" applyNumberFormat="1" applyFont="1" applyBorder="1" applyAlignment="1">
      <alignment vertical="center" wrapText="1"/>
    </xf>
    <xf numFmtId="3" fontId="0" fillId="0" borderId="29" xfId="0" applyNumberFormat="1" applyFont="1" applyBorder="1" applyAlignment="1">
      <alignment vertical="center" wrapText="1"/>
    </xf>
    <xf numFmtId="0" fontId="0" fillId="0" borderId="20" xfId="0" applyFont="1" applyBorder="1" applyAlignment="1">
      <alignment vertical="center" wrapText="1"/>
    </xf>
    <xf numFmtId="3" fontId="0" fillId="0" borderId="25" xfId="0" applyNumberFormat="1" applyFont="1" applyFill="1" applyBorder="1" applyAlignment="1">
      <alignment wrapText="1"/>
    </xf>
    <xf numFmtId="3" fontId="0" fillId="0" borderId="31" xfId="0" applyNumberFormat="1" applyFont="1" applyBorder="1" applyAlignment="1">
      <alignment vertical="center" wrapText="1"/>
    </xf>
    <xf numFmtId="0" fontId="0" fillId="0" borderId="21" xfId="0" applyFont="1" applyBorder="1" applyAlignment="1">
      <alignment vertical="center" wrapText="1"/>
    </xf>
    <xf numFmtId="0" fontId="13" fillId="0" borderId="32" xfId="0" applyFont="1" applyFill="1" applyBorder="1" applyAlignment="1">
      <alignment horizontal="left" vertical="center" wrapText="1"/>
    </xf>
    <xf numFmtId="0" fontId="0" fillId="35" borderId="23" xfId="0" applyFont="1" applyFill="1" applyBorder="1" applyAlignment="1">
      <alignment horizontal="right" vertical="center" wrapText="1"/>
    </xf>
    <xf numFmtId="3" fontId="6" fillId="36" borderId="24" xfId="0" applyNumberFormat="1" applyFont="1" applyFill="1" applyBorder="1" applyAlignment="1">
      <alignment horizontal="center" vertical="center" wrapText="1"/>
    </xf>
    <xf numFmtId="3" fontId="13" fillId="35" borderId="32" xfId="0" applyNumberFormat="1" applyFont="1" applyFill="1" applyBorder="1" applyAlignment="1">
      <alignment horizontal="left"/>
    </xf>
    <xf numFmtId="3" fontId="14" fillId="35" borderId="33" xfId="0" applyNumberFormat="1" applyFont="1" applyFill="1" applyBorder="1" applyAlignment="1">
      <alignment horizontal="left" vertical="center" wrapText="1"/>
    </xf>
    <xf numFmtId="3" fontId="0" fillId="0" borderId="33" xfId="0" applyNumberFormat="1" applyFont="1" applyFill="1" applyBorder="1" applyAlignment="1">
      <alignment vertical="center" wrapText="1"/>
    </xf>
    <xf numFmtId="3" fontId="13" fillId="35" borderId="32" xfId="0" applyNumberFormat="1" applyFont="1" applyFill="1" applyBorder="1" applyAlignment="1">
      <alignment horizontal="left" vertical="center" wrapText="1"/>
    </xf>
    <xf numFmtId="3" fontId="13" fillId="0" borderId="32" xfId="0" applyNumberFormat="1" applyFont="1" applyFill="1" applyBorder="1" applyAlignment="1">
      <alignment horizontal="left" vertical="center" wrapText="1"/>
    </xf>
    <xf numFmtId="0" fontId="0" fillId="0" borderId="10" xfId="54" applyFont="1" applyBorder="1" applyAlignment="1">
      <alignment vertical="center" wrapText="1"/>
      <protection/>
    </xf>
    <xf numFmtId="3" fontId="0" fillId="0" borderId="10" xfId="54" applyNumberFormat="1" applyFont="1" applyBorder="1" applyAlignment="1">
      <alignment vertical="center" wrapText="1"/>
      <protection/>
    </xf>
    <xf numFmtId="0" fontId="0" fillId="0" borderId="0" xfId="54" applyFont="1" applyBorder="1" applyAlignment="1">
      <alignment vertical="center" wrapText="1"/>
      <protection/>
    </xf>
    <xf numFmtId="0" fontId="6" fillId="38" borderId="10" xfId="55" applyFont="1" applyFill="1" applyBorder="1" applyAlignment="1">
      <alignment horizontal="center" vertical="center"/>
      <protection/>
    </xf>
    <xf numFmtId="3" fontId="0" fillId="35" borderId="12" xfId="0" applyNumberFormat="1" applyFont="1" applyFill="1" applyBorder="1" applyAlignment="1">
      <alignment horizontal="right" vertical="center" wrapText="1"/>
    </xf>
    <xf numFmtId="0" fontId="0" fillId="35" borderId="13" xfId="0" applyFont="1" applyFill="1" applyBorder="1" applyAlignment="1">
      <alignment wrapText="1"/>
    </xf>
    <xf numFmtId="183" fontId="0" fillId="0" borderId="19" xfId="0" applyNumberFormat="1" applyFont="1" applyFill="1" applyBorder="1" applyAlignment="1">
      <alignment horizontal="right" vertical="center" wrapText="1"/>
    </xf>
    <xf numFmtId="0" fontId="13" fillId="35" borderId="32" xfId="0" applyFont="1" applyFill="1" applyBorder="1" applyAlignment="1">
      <alignment wrapText="1"/>
    </xf>
    <xf numFmtId="3" fontId="0" fillId="35" borderId="34" xfId="0" applyNumberFormat="1" applyFont="1" applyFill="1" applyBorder="1" applyAlignment="1">
      <alignment wrapText="1"/>
    </xf>
    <xf numFmtId="3" fontId="6" fillId="36" borderId="24" xfId="0" applyNumberFormat="1" applyFont="1" applyFill="1" applyBorder="1" applyAlignment="1">
      <alignment horizontal="right" vertical="center" wrapText="1"/>
    </xf>
    <xf numFmtId="3" fontId="6" fillId="0" borderId="18" xfId="0" applyNumberFormat="1" applyFont="1" applyBorder="1" applyAlignment="1">
      <alignment horizontal="left" wrapText="1"/>
    </xf>
    <xf numFmtId="0" fontId="0" fillId="0" borderId="18" xfId="0" applyFont="1" applyBorder="1" applyAlignment="1">
      <alignment vertical="center" wrapText="1"/>
    </xf>
    <xf numFmtId="0" fontId="0" fillId="35" borderId="12" xfId="0" applyFont="1" applyFill="1" applyBorder="1" applyAlignment="1">
      <alignment horizontal="left" vertical="center" wrapText="1"/>
    </xf>
    <xf numFmtId="0" fontId="0" fillId="0" borderId="20" xfId="0" applyFont="1" applyFill="1" applyBorder="1" applyAlignment="1">
      <alignment horizontal="left" wrapText="1"/>
    </xf>
    <xf numFmtId="3" fontId="2" fillId="0" borderId="21" xfId="0" applyNumberFormat="1" applyFont="1" applyBorder="1" applyAlignment="1">
      <alignment vertical="center" wrapText="1"/>
    </xf>
    <xf numFmtId="0" fontId="0" fillId="0" borderId="20" xfId="0" applyFont="1" applyFill="1" applyBorder="1" applyAlignment="1" quotePrefix="1">
      <alignment horizontal="left" wrapText="1"/>
    </xf>
    <xf numFmtId="3" fontId="0" fillId="0" borderId="22" xfId="0" applyNumberFormat="1" applyFont="1" applyBorder="1" applyAlignment="1">
      <alignment wrapText="1"/>
    </xf>
    <xf numFmtId="0" fontId="0" fillId="35" borderId="21" xfId="0" applyFont="1" applyFill="1" applyBorder="1" applyAlignment="1">
      <alignment horizontal="left" vertical="center" wrapText="1"/>
    </xf>
    <xf numFmtId="0" fontId="14" fillId="35" borderId="33" xfId="0" applyFont="1" applyFill="1" applyBorder="1" applyAlignment="1">
      <alignment vertical="center" wrapText="1"/>
    </xf>
    <xf numFmtId="0" fontId="0" fillId="35" borderId="17" xfId="0" applyFont="1" applyFill="1" applyBorder="1" applyAlignment="1">
      <alignment vertical="center" wrapText="1"/>
    </xf>
    <xf numFmtId="0" fontId="0" fillId="35" borderId="35" xfId="0" applyFont="1" applyFill="1" applyBorder="1" applyAlignment="1">
      <alignment vertical="center" wrapText="1"/>
    </xf>
    <xf numFmtId="0" fontId="0" fillId="35" borderId="19" xfId="0" applyFont="1" applyFill="1" applyBorder="1" applyAlignment="1">
      <alignment horizontal="justify" wrapText="1"/>
    </xf>
    <xf numFmtId="3" fontId="0" fillId="0" borderId="25" xfId="0" applyNumberFormat="1" applyFont="1" applyBorder="1" applyAlignment="1">
      <alignment wrapText="1"/>
    </xf>
    <xf numFmtId="3" fontId="0" fillId="35" borderId="20" xfId="0" applyNumberFormat="1" applyFont="1" applyFill="1" applyBorder="1" applyAlignment="1">
      <alignment horizontal="left" wrapText="1"/>
    </xf>
    <xf numFmtId="0" fontId="6" fillId="35"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3" fontId="0" fillId="0" borderId="20" xfId="0" applyNumberFormat="1" applyFont="1" applyFill="1" applyBorder="1" applyAlignment="1" quotePrefix="1">
      <alignment horizontal="left" wrapText="1"/>
    </xf>
    <xf numFmtId="0" fontId="0" fillId="0" borderId="21" xfId="0" applyFont="1" applyBorder="1" applyAlignment="1">
      <alignment horizontal="left" vertical="center" wrapText="1"/>
    </xf>
    <xf numFmtId="0" fontId="13" fillId="0" borderId="33" xfId="0" applyFont="1" applyFill="1" applyBorder="1" applyAlignment="1">
      <alignment horizontal="center" vertical="center" wrapText="1"/>
    </xf>
    <xf numFmtId="3" fontId="0" fillId="0" borderId="25" xfId="0" applyNumberFormat="1" applyFont="1" applyBorder="1" applyAlignment="1">
      <alignment horizontal="left" wrapText="1"/>
    </xf>
    <xf numFmtId="0" fontId="0" fillId="0" borderId="31" xfId="0" applyFont="1" applyBorder="1" applyAlignment="1">
      <alignment vertical="center" wrapText="1"/>
    </xf>
    <xf numFmtId="3" fontId="0" fillId="0" borderId="20" xfId="0" applyNumberFormat="1" applyFont="1" applyBorder="1" applyAlignment="1" quotePrefix="1">
      <alignment horizontal="left" wrapText="1"/>
    </xf>
    <xf numFmtId="3" fontId="0" fillId="0" borderId="36" xfId="0" applyNumberFormat="1" applyFont="1" applyBorder="1" applyAlignment="1">
      <alignment horizontal="left" wrapText="1"/>
    </xf>
    <xf numFmtId="0" fontId="0" fillId="0" borderId="37" xfId="0" applyFont="1" applyBorder="1" applyAlignment="1">
      <alignment vertical="center" wrapText="1"/>
    </xf>
    <xf numFmtId="0" fontId="0" fillId="0" borderId="20" xfId="0" applyFont="1" applyFill="1" applyBorder="1" applyAlignment="1">
      <alignment wrapText="1"/>
    </xf>
    <xf numFmtId="0" fontId="0" fillId="0" borderId="21" xfId="0" applyFont="1" applyFill="1" applyBorder="1" applyAlignment="1">
      <alignment horizontal="left" vertical="center" wrapText="1"/>
    </xf>
    <xf numFmtId="0" fontId="6" fillId="0" borderId="31"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14" fillId="0" borderId="33" xfId="0" applyFont="1" applyFill="1" applyBorder="1" applyAlignment="1">
      <alignment horizontal="center" vertical="center" wrapText="1"/>
    </xf>
    <xf numFmtId="3" fontId="13" fillId="35" borderId="32" xfId="0" applyNumberFormat="1" applyFont="1" applyFill="1" applyBorder="1" applyAlignment="1">
      <alignment wrapText="1"/>
    </xf>
    <xf numFmtId="3" fontId="14" fillId="35" borderId="33" xfId="0" applyNumberFormat="1" applyFont="1" applyFill="1" applyBorder="1" applyAlignment="1">
      <alignment vertical="center" wrapText="1"/>
    </xf>
    <xf numFmtId="0" fontId="14" fillId="0" borderId="33" xfId="0" applyFont="1" applyFill="1" applyBorder="1" applyAlignment="1">
      <alignment horizontal="left" vertical="center" wrapText="1"/>
    </xf>
    <xf numFmtId="3" fontId="6" fillId="40" borderId="23" xfId="0" applyNumberFormat="1" applyFont="1" applyFill="1" applyBorder="1" applyAlignment="1">
      <alignment horizontal="right" vertical="center" wrapText="1"/>
    </xf>
    <xf numFmtId="3" fontId="0" fillId="0" borderId="15" xfId="0" applyNumberFormat="1" applyFont="1" applyBorder="1" applyAlignment="1">
      <alignment horizontal="left" wrapText="1"/>
    </xf>
    <xf numFmtId="0" fontId="0" fillId="0" borderId="29" xfId="0" applyFont="1" applyBorder="1" applyAlignment="1">
      <alignment vertical="center" wrapText="1"/>
    </xf>
    <xf numFmtId="3" fontId="64" fillId="0" borderId="20" xfId="0" applyNumberFormat="1" applyFont="1" applyBorder="1" applyAlignment="1">
      <alignment horizontal="left" vertical="center" wrapText="1"/>
    </xf>
    <xf numFmtId="3" fontId="6" fillId="0" borderId="31" xfId="0" applyNumberFormat="1" applyFont="1" applyBorder="1" applyAlignment="1">
      <alignment horizontal="left" vertical="center" wrapText="1"/>
    </xf>
    <xf numFmtId="0" fontId="0" fillId="37" borderId="25" xfId="0" applyFont="1" applyFill="1" applyBorder="1" applyAlignment="1">
      <alignment wrapText="1"/>
    </xf>
    <xf numFmtId="0" fontId="2" fillId="0" borderId="31" xfId="0" applyFont="1" applyBorder="1" applyAlignment="1">
      <alignment vertical="center" wrapText="1"/>
    </xf>
    <xf numFmtId="0" fontId="0" fillId="37" borderId="20" xfId="0" applyFont="1" applyFill="1" applyBorder="1" applyAlignment="1">
      <alignment wrapText="1"/>
    </xf>
    <xf numFmtId="0" fontId="0" fillId="37" borderId="36" xfId="0" applyFont="1" applyFill="1" applyBorder="1" applyAlignment="1">
      <alignment wrapText="1"/>
    </xf>
    <xf numFmtId="0" fontId="2" fillId="0" borderId="37" xfId="0" applyFont="1" applyBorder="1" applyAlignment="1">
      <alignment vertical="center" wrapText="1"/>
    </xf>
    <xf numFmtId="3" fontId="0" fillId="37" borderId="20" xfId="0" applyNumberFormat="1" applyFont="1" applyFill="1" applyBorder="1" applyAlignment="1">
      <alignment wrapText="1"/>
    </xf>
    <xf numFmtId="3" fontId="0" fillId="37" borderId="21" xfId="0" applyNumberFormat="1" applyFont="1" applyFill="1" applyBorder="1" applyAlignment="1">
      <alignment vertical="center" wrapText="1"/>
    </xf>
    <xf numFmtId="0" fontId="0" fillId="0" borderId="26" xfId="0" applyFont="1" applyBorder="1" applyAlignment="1">
      <alignment horizontal="right" vertical="center" wrapText="1"/>
    </xf>
    <xf numFmtId="3" fontId="0" fillId="41" borderId="20" xfId="0" applyNumberFormat="1" applyFont="1" applyFill="1" applyBorder="1" applyAlignment="1">
      <alignment horizontal="left" vertical="center" wrapText="1"/>
    </xf>
    <xf numFmtId="3" fontId="2" fillId="35" borderId="20" xfId="0" applyNumberFormat="1" applyFont="1" applyFill="1" applyBorder="1" applyAlignment="1">
      <alignment vertical="center" wrapText="1"/>
    </xf>
    <xf numFmtId="3" fontId="0" fillId="0" borderId="20" xfId="0" applyNumberFormat="1" applyFont="1" applyBorder="1" applyAlignment="1" quotePrefix="1">
      <alignment horizontal="left" vertical="center" wrapText="1"/>
    </xf>
    <xf numFmtId="3" fontId="0" fillId="0" borderId="25" xfId="0" applyNumberFormat="1" applyFont="1" applyBorder="1" applyAlignment="1">
      <alignment horizontal="left"/>
    </xf>
    <xf numFmtId="0" fontId="0" fillId="0" borderId="17" xfId="0" applyFont="1" applyFill="1" applyBorder="1" applyAlignment="1">
      <alignment vertical="center" wrapText="1"/>
    </xf>
    <xf numFmtId="0" fontId="2" fillId="0" borderId="17" xfId="0" applyFont="1" applyBorder="1" applyAlignment="1">
      <alignment vertical="center" wrapText="1"/>
    </xf>
    <xf numFmtId="3" fontId="2" fillId="0" borderId="17" xfId="0" applyNumberFormat="1" applyFont="1" applyBorder="1" applyAlignment="1">
      <alignment vertical="center" wrapText="1"/>
    </xf>
    <xf numFmtId="0" fontId="2" fillId="0" borderId="21" xfId="0" applyFont="1" applyFill="1" applyBorder="1" applyAlignment="1">
      <alignment vertical="center" wrapText="1"/>
    </xf>
    <xf numFmtId="3" fontId="6" fillId="33" borderId="27" xfId="0" applyNumberFormat="1" applyFont="1" applyFill="1" applyBorder="1" applyAlignment="1">
      <alignment horizontal="center" vertical="center" wrapText="1"/>
    </xf>
    <xf numFmtId="3" fontId="0" fillId="0" borderId="32" xfId="0" applyNumberFormat="1" applyFont="1" applyBorder="1" applyAlignment="1">
      <alignment horizontal="left" wrapText="1"/>
    </xf>
    <xf numFmtId="0" fontId="0" fillId="0" borderId="33" xfId="0" applyFont="1" applyBorder="1" applyAlignment="1">
      <alignment vertical="center" wrapText="1"/>
    </xf>
    <xf numFmtId="3" fontId="6" fillId="36" borderId="38" xfId="0" applyNumberFormat="1" applyFont="1" applyFill="1" applyBorder="1" applyAlignment="1">
      <alignment horizontal="right" vertical="center" wrapText="1"/>
    </xf>
    <xf numFmtId="3" fontId="0" fillId="0" borderId="20" xfId="0" applyNumberFormat="1" applyFont="1" applyFill="1" applyBorder="1" applyAlignment="1" quotePrefix="1">
      <alignment vertical="center" wrapText="1"/>
    </xf>
    <xf numFmtId="3" fontId="0" fillId="0" borderId="25" xfId="0" applyNumberFormat="1" applyFont="1" applyBorder="1" applyAlignment="1">
      <alignment/>
    </xf>
    <xf numFmtId="3" fontId="0" fillId="36" borderId="21" xfId="0" applyNumberFormat="1" applyFont="1" applyFill="1" applyBorder="1" applyAlignment="1">
      <alignment vertical="center" wrapText="1"/>
    </xf>
    <xf numFmtId="3" fontId="0" fillId="36" borderId="20" xfId="0" applyNumberFormat="1" applyFont="1" applyFill="1" applyBorder="1" applyAlignment="1">
      <alignment vertical="center" wrapText="1"/>
    </xf>
    <xf numFmtId="0" fontId="6" fillId="42" borderId="12" xfId="0" applyFont="1" applyFill="1" applyBorder="1" applyAlignment="1">
      <alignment horizontal="right" vertical="center" wrapText="1"/>
    </xf>
    <xf numFmtId="3" fontId="0" fillId="42" borderId="13" xfId="0" applyNumberFormat="1" applyFont="1" applyFill="1" applyBorder="1" applyAlignment="1">
      <alignment vertical="center" wrapText="1"/>
    </xf>
    <xf numFmtId="0" fontId="10" fillId="0" borderId="12" xfId="0" applyFont="1" applyBorder="1" applyAlignment="1">
      <alignment horizontal="right" vertical="center" wrapText="1"/>
    </xf>
    <xf numFmtId="0" fontId="19" fillId="0" borderId="13" xfId="0" applyFont="1" applyBorder="1" applyAlignment="1">
      <alignment horizontal="left" vertical="center" wrapText="1"/>
    </xf>
    <xf numFmtId="3" fontId="1" fillId="0" borderId="13" xfId="0" applyNumberFormat="1" applyFont="1" applyBorder="1" applyAlignment="1">
      <alignment vertical="center" wrapText="1"/>
    </xf>
    <xf numFmtId="3" fontId="6" fillId="43" borderId="18" xfId="0" applyNumberFormat="1" applyFont="1" applyFill="1" applyBorder="1" applyAlignment="1">
      <alignment horizontal="center" vertical="center" wrapText="1"/>
    </xf>
    <xf numFmtId="3" fontId="0" fillId="0" borderId="23" xfId="0" applyNumberFormat="1" applyFont="1" applyBorder="1" applyAlignment="1">
      <alignment horizontal="right" vertical="center" wrapText="1"/>
    </xf>
    <xf numFmtId="3" fontId="6" fillId="0" borderId="30" xfId="0" applyNumberFormat="1" applyFont="1" applyBorder="1" applyAlignment="1">
      <alignment horizontal="right" vertical="center" wrapText="1"/>
    </xf>
    <xf numFmtId="0" fontId="6" fillId="43" borderId="39" xfId="0" applyFont="1" applyFill="1" applyBorder="1" applyAlignment="1">
      <alignment horizontal="right" vertical="center" wrapText="1"/>
    </xf>
    <xf numFmtId="0" fontId="6" fillId="43" borderId="29" xfId="0" applyFont="1" applyFill="1" applyBorder="1" applyAlignment="1">
      <alignment horizontal="right" vertical="center" wrapText="1"/>
    </xf>
    <xf numFmtId="0" fontId="6" fillId="44" borderId="19" xfId="0" applyFont="1" applyFill="1" applyBorder="1" applyAlignment="1">
      <alignment horizontal="right" vertical="center" wrapText="1"/>
    </xf>
    <xf numFmtId="0" fontId="0" fillId="0" borderId="38" xfId="0" applyFont="1" applyBorder="1" applyAlignment="1">
      <alignment horizontal="right" vertical="center" wrapText="1"/>
    </xf>
    <xf numFmtId="3" fontId="0" fillId="0" borderId="11" xfId="0" applyNumberFormat="1" applyFont="1" applyBorder="1" applyAlignment="1">
      <alignment horizontal="left" vertical="center" wrapText="1"/>
    </xf>
    <xf numFmtId="0" fontId="0" fillId="0" borderId="22" xfId="0" applyFont="1" applyBorder="1" applyAlignment="1">
      <alignment vertical="center" wrapText="1"/>
    </xf>
    <xf numFmtId="184" fontId="0" fillId="0" borderId="40" xfId="0" applyNumberFormat="1" applyFont="1" applyBorder="1" applyAlignment="1">
      <alignment horizontal="right" vertical="center" wrapText="1"/>
    </xf>
    <xf numFmtId="3" fontId="0" fillId="0" borderId="14" xfId="0" applyNumberFormat="1" applyFont="1" applyBorder="1" applyAlignment="1">
      <alignment horizontal="left" vertical="center" wrapText="1"/>
    </xf>
    <xf numFmtId="0" fontId="0" fillId="0" borderId="15" xfId="0" applyFont="1" applyBorder="1" applyAlignment="1">
      <alignment vertical="center" wrapText="1"/>
    </xf>
    <xf numFmtId="0" fontId="6" fillId="0" borderId="10" xfId="0" applyFont="1" applyFill="1" applyBorder="1" applyAlignment="1">
      <alignment horizontal="left" vertical="center" wrapText="1"/>
    </xf>
    <xf numFmtId="3" fontId="6" fillId="0" borderId="41" xfId="0" applyNumberFormat="1" applyFont="1" applyFill="1" applyBorder="1" applyAlignment="1">
      <alignment vertical="center" wrapText="1"/>
    </xf>
    <xf numFmtId="3" fontId="6" fillId="0" borderId="13" xfId="0" applyNumberFormat="1" applyFont="1" applyFill="1" applyBorder="1" applyAlignment="1">
      <alignment horizontal="left" vertical="center" wrapText="1"/>
    </xf>
    <xf numFmtId="3" fontId="6" fillId="0" borderId="12" xfId="0" applyNumberFormat="1" applyFont="1" applyFill="1" applyBorder="1" applyAlignment="1">
      <alignment horizontal="right" vertical="center" wrapText="1"/>
    </xf>
    <xf numFmtId="3" fontId="6" fillId="0" borderId="22" xfId="0" applyNumberFormat="1" applyFont="1" applyFill="1" applyBorder="1" applyAlignment="1">
      <alignment horizontal="left" vertical="center" wrapText="1"/>
    </xf>
    <xf numFmtId="3" fontId="0" fillId="0" borderId="30" xfId="0" applyNumberFormat="1" applyFont="1" applyFill="1" applyBorder="1" applyAlignment="1">
      <alignment vertical="center" wrapText="1"/>
    </xf>
    <xf numFmtId="3" fontId="0" fillId="0" borderId="17" xfId="0" applyNumberFormat="1" applyFont="1" applyFill="1" applyBorder="1" applyAlignment="1">
      <alignment vertical="center" wrapText="1"/>
    </xf>
    <xf numFmtId="3" fontId="6" fillId="0" borderId="15" xfId="0" applyNumberFormat="1" applyFont="1" applyFill="1" applyBorder="1" applyAlignment="1">
      <alignment horizontal="left" vertical="center" wrapText="1"/>
    </xf>
    <xf numFmtId="3" fontId="0" fillId="0" borderId="29" xfId="0" applyNumberFormat="1" applyFont="1" applyFill="1" applyBorder="1" applyAlignment="1">
      <alignment vertical="center" wrapText="1"/>
    </xf>
    <xf numFmtId="0" fontId="0" fillId="0" borderId="14" xfId="0" applyFont="1" applyFill="1" applyBorder="1" applyAlignment="1">
      <alignment vertical="center" wrapText="1"/>
    </xf>
    <xf numFmtId="3" fontId="2" fillId="35" borderId="13" xfId="0" applyNumberFormat="1" applyFont="1" applyFill="1" applyBorder="1" applyAlignment="1">
      <alignment vertical="center" wrapText="1"/>
    </xf>
    <xf numFmtId="0" fontId="65" fillId="35" borderId="12" xfId="0" applyFont="1" applyFill="1" applyBorder="1" applyAlignment="1">
      <alignment horizontal="right" vertical="center" wrapText="1"/>
    </xf>
    <xf numFmtId="0" fontId="1" fillId="0" borderId="21" xfId="0" applyFont="1" applyBorder="1" applyAlignment="1">
      <alignment horizontal="left" vertical="center" wrapText="1"/>
    </xf>
    <xf numFmtId="3" fontId="2" fillId="0" borderId="31" xfId="0" applyNumberFormat="1" applyFont="1" applyBorder="1" applyAlignment="1">
      <alignment vertical="center" wrapText="1"/>
    </xf>
    <xf numFmtId="0" fontId="2" fillId="0" borderId="21" xfId="0" applyFont="1" applyBorder="1" applyAlignment="1">
      <alignment horizontal="right" vertical="center" wrapText="1"/>
    </xf>
    <xf numFmtId="3" fontId="0" fillId="0" borderId="34" xfId="0" applyNumberFormat="1" applyFont="1" applyBorder="1" applyAlignment="1">
      <alignment horizontal="left" vertical="center" wrapText="1"/>
    </xf>
    <xf numFmtId="0" fontId="0" fillId="0" borderId="20" xfId="0" applyFont="1" applyFill="1" applyBorder="1" applyAlignment="1" quotePrefix="1">
      <alignment horizontal="left" vertical="center" wrapText="1"/>
    </xf>
    <xf numFmtId="0" fontId="0" fillId="0" borderId="35" xfId="0" applyBorder="1" applyAlignment="1">
      <alignment vertical="center" wrapText="1"/>
    </xf>
    <xf numFmtId="0" fontId="0" fillId="0" borderId="21" xfId="0" applyBorder="1" applyAlignment="1">
      <alignment vertical="center" wrapText="1"/>
    </xf>
    <xf numFmtId="0" fontId="0" fillId="0" borderId="21" xfId="0" applyBorder="1" applyAlignment="1">
      <alignment horizontal="left" vertical="center" wrapText="1"/>
    </xf>
    <xf numFmtId="3" fontId="0" fillId="44" borderId="20" xfId="0" applyNumberFormat="1" applyFont="1" applyFill="1" applyBorder="1" applyAlignment="1" quotePrefix="1">
      <alignment horizontal="left" vertical="center" wrapText="1"/>
    </xf>
    <xf numFmtId="0" fontId="0" fillId="42" borderId="21" xfId="0" applyFill="1" applyBorder="1" applyAlignment="1">
      <alignment horizontal="left" vertical="center" wrapText="1"/>
    </xf>
    <xf numFmtId="3" fontId="6" fillId="43" borderId="42" xfId="0" applyNumberFormat="1" applyFont="1" applyFill="1" applyBorder="1" applyAlignment="1">
      <alignment horizontal="center" vertical="center" wrapText="1"/>
    </xf>
    <xf numFmtId="3" fontId="20" fillId="0" borderId="12" xfId="0" applyNumberFormat="1" applyFont="1" applyFill="1" applyBorder="1" applyAlignment="1">
      <alignment vertical="center" wrapText="1"/>
    </xf>
    <xf numFmtId="3" fontId="20" fillId="0" borderId="0" xfId="0" applyNumberFormat="1" applyFont="1" applyFill="1" applyBorder="1" applyAlignment="1">
      <alignment vertical="center" wrapText="1"/>
    </xf>
    <xf numFmtId="0" fontId="0" fillId="35" borderId="12" xfId="0" applyFont="1" applyFill="1" applyBorder="1" applyAlignment="1">
      <alignment horizontal="left" wrapText="1"/>
    </xf>
    <xf numFmtId="3" fontId="20" fillId="35" borderId="12" xfId="0" applyNumberFormat="1" applyFont="1" applyFill="1" applyBorder="1" applyAlignment="1">
      <alignment vertical="center" wrapText="1"/>
    </xf>
    <xf numFmtId="0" fontId="11" fillId="35" borderId="12" xfId="0" applyFont="1" applyFill="1" applyBorder="1" applyAlignment="1">
      <alignment horizontal="left" wrapText="1"/>
    </xf>
    <xf numFmtId="0" fontId="64" fillId="35" borderId="12" xfId="0" applyFont="1" applyFill="1" applyBorder="1" applyAlignment="1">
      <alignment horizontal="left" wrapText="1"/>
    </xf>
    <xf numFmtId="3" fontId="0" fillId="35" borderId="20" xfId="0" applyNumberFormat="1" applyFont="1" applyFill="1" applyBorder="1" applyAlignment="1">
      <alignment horizontal="left" wrapText="1"/>
    </xf>
    <xf numFmtId="3" fontId="6" fillId="0" borderId="43" xfId="0" applyNumberFormat="1" applyFont="1" applyFill="1" applyBorder="1" applyAlignment="1" quotePrefix="1">
      <alignment/>
    </xf>
    <xf numFmtId="3" fontId="6" fillId="0" borderId="41" xfId="0" applyNumberFormat="1" applyFont="1" applyFill="1" applyBorder="1" applyAlignment="1">
      <alignment/>
    </xf>
    <xf numFmtId="3" fontId="6" fillId="0" borderId="27" xfId="0" applyNumberFormat="1" applyFont="1" applyFill="1" applyBorder="1" applyAlignment="1">
      <alignment/>
    </xf>
    <xf numFmtId="0" fontId="0" fillId="45" borderId="19" xfId="0" applyFont="1" applyFill="1" applyBorder="1" applyAlignment="1">
      <alignment horizontal="right" vertical="center" wrapText="1"/>
    </xf>
    <xf numFmtId="0" fontId="0" fillId="0" borderId="36" xfId="0" applyFont="1" applyBorder="1" applyAlignment="1" quotePrefix="1">
      <alignment horizontal="left" vertical="center" wrapText="1"/>
    </xf>
    <xf numFmtId="0" fontId="0" fillId="0" borderId="37" xfId="0" applyFont="1" applyBorder="1" applyAlignment="1" quotePrefix="1">
      <alignment horizontal="left" vertical="center" wrapText="1"/>
    </xf>
    <xf numFmtId="0" fontId="5" fillId="0" borderId="0" xfId="0" applyFont="1" applyBorder="1" applyAlignment="1">
      <alignment horizontal="right" vertical="center" wrapText="1"/>
    </xf>
    <xf numFmtId="0" fontId="0" fillId="35" borderId="21" xfId="0" applyFont="1" applyFill="1" applyBorder="1" applyAlignment="1">
      <alignment vertical="center" wrapText="1"/>
    </xf>
    <xf numFmtId="3" fontId="64" fillId="0" borderId="44" xfId="0" applyNumberFormat="1" applyFont="1" applyBorder="1" applyAlignment="1" quotePrefix="1">
      <alignment vertical="center" wrapText="1"/>
    </xf>
    <xf numFmtId="3" fontId="64" fillId="0" borderId="44" xfId="0" applyNumberFormat="1" applyFont="1" applyBorder="1" applyAlignment="1" quotePrefix="1">
      <alignment horizontal="center" vertical="center" wrapText="1"/>
    </xf>
    <xf numFmtId="3" fontId="0" fillId="0" borderId="32" xfId="0" applyNumberFormat="1" applyFont="1" applyFill="1" applyBorder="1" applyAlignment="1" quotePrefix="1">
      <alignment horizontal="left" vertical="center" wrapText="1"/>
    </xf>
    <xf numFmtId="3" fontId="0" fillId="0" borderId="33" xfId="0" applyNumberFormat="1" applyFont="1" applyFill="1" applyBorder="1" applyAlignment="1">
      <alignment horizontal="left" vertical="center" wrapText="1"/>
    </xf>
    <xf numFmtId="0" fontId="0" fillId="0" borderId="33" xfId="0" applyFont="1" applyFill="1" applyBorder="1" applyAlignment="1">
      <alignment horizontal="right" vertical="center" wrapText="1"/>
    </xf>
    <xf numFmtId="0" fontId="66" fillId="0" borderId="0" xfId="0" applyFont="1" applyBorder="1" applyAlignment="1">
      <alignment horizontal="center" vertical="center" wrapText="1"/>
    </xf>
    <xf numFmtId="0" fontId="66" fillId="0" borderId="0" xfId="0" applyFont="1" applyFill="1" applyBorder="1" applyAlignment="1">
      <alignment horizontal="center" vertical="center" wrapText="1"/>
    </xf>
    <xf numFmtId="3" fontId="0" fillId="0" borderId="20" xfId="0" applyNumberFormat="1" applyFont="1" applyBorder="1" applyAlignment="1" quotePrefix="1">
      <alignment vertical="center" wrapText="1"/>
    </xf>
    <xf numFmtId="0" fontId="1" fillId="0" borderId="21" xfId="0" applyFont="1" applyBorder="1" applyAlignment="1">
      <alignment vertical="center" wrapText="1"/>
    </xf>
    <xf numFmtId="0" fontId="0" fillId="0" borderId="23" xfId="0" applyFont="1" applyBorder="1" applyAlignment="1">
      <alignment vertical="center" wrapText="1"/>
    </xf>
    <xf numFmtId="3" fontId="6" fillId="0" borderId="42" xfId="0" applyNumberFormat="1" applyFont="1" applyBorder="1" applyAlignment="1">
      <alignment horizontal="right" vertical="center" wrapText="1"/>
    </xf>
    <xf numFmtId="0" fontId="0" fillId="0" borderId="20" xfId="0" applyFont="1" applyBorder="1" applyAlignment="1" quotePrefix="1">
      <alignment vertical="center" wrapText="1"/>
    </xf>
    <xf numFmtId="0" fontId="2" fillId="0" borderId="0" xfId="0" applyFont="1" applyBorder="1" applyAlignment="1">
      <alignment horizontal="left" wrapText="1"/>
    </xf>
    <xf numFmtId="3" fontId="0" fillId="0" borderId="20" xfId="0" applyNumberFormat="1" applyFont="1" applyBorder="1" applyAlignment="1" quotePrefix="1">
      <alignment horizontal="left" wrapText="1"/>
    </xf>
    <xf numFmtId="3" fontId="0" fillId="0" borderId="21" xfId="0" applyNumberFormat="1" applyFont="1" applyBorder="1" applyAlignment="1">
      <alignment horizontal="left" wrapText="1"/>
    </xf>
    <xf numFmtId="0" fontId="6" fillId="33" borderId="43" xfId="0" applyFont="1" applyFill="1" applyBorder="1" applyAlignment="1">
      <alignment horizontal="center" wrapText="1"/>
    </xf>
    <xf numFmtId="0" fontId="6" fillId="0" borderId="43" xfId="0" applyFont="1" applyBorder="1" applyAlignment="1">
      <alignment horizontal="center" wrapText="1"/>
    </xf>
    <xf numFmtId="0" fontId="6" fillId="0" borderId="27" xfId="0" applyFont="1" applyBorder="1" applyAlignment="1">
      <alignment horizontal="center" wrapText="1"/>
    </xf>
    <xf numFmtId="3" fontId="0" fillId="0" borderId="21" xfId="0" applyNumberFormat="1" applyFont="1" applyBorder="1" applyAlignment="1" quotePrefix="1">
      <alignment horizontal="left" wrapText="1"/>
    </xf>
    <xf numFmtId="0" fontId="6" fillId="33" borderId="10" xfId="0" applyFont="1" applyFill="1" applyBorder="1" applyAlignment="1">
      <alignment horizontal="center" vertical="center" wrapText="1"/>
    </xf>
    <xf numFmtId="3" fontId="0" fillId="0" borderId="20" xfId="0" applyNumberFormat="1" applyFont="1" applyFill="1" applyBorder="1" applyAlignment="1">
      <alignment horizontal="left" wrapText="1"/>
    </xf>
    <xf numFmtId="3" fontId="0" fillId="0" borderId="21" xfId="0" applyNumberFormat="1" applyFont="1" applyFill="1" applyBorder="1" applyAlignment="1">
      <alignment horizontal="left" wrapText="1"/>
    </xf>
    <xf numFmtId="3" fontId="0" fillId="0" borderId="20" xfId="0" applyNumberFormat="1" applyFont="1" applyFill="1" applyBorder="1" applyAlignment="1" quotePrefix="1">
      <alignment horizontal="left" wrapText="1"/>
    </xf>
    <xf numFmtId="3" fontId="0" fillId="0" borderId="21" xfId="0" applyNumberFormat="1" applyFont="1" applyFill="1" applyBorder="1" applyAlignment="1" quotePrefix="1">
      <alignment horizontal="left" wrapText="1"/>
    </xf>
    <xf numFmtId="3" fontId="0" fillId="0" borderId="20" xfId="0" applyNumberFormat="1" applyFont="1" applyFill="1" applyBorder="1" applyAlignment="1" quotePrefix="1">
      <alignment horizontal="left" vertical="center" wrapText="1"/>
    </xf>
    <xf numFmtId="3" fontId="0" fillId="0" borderId="21" xfId="0" applyNumberFormat="1" applyFont="1" applyFill="1" applyBorder="1" applyAlignment="1">
      <alignment horizontal="left" vertical="center" wrapText="1"/>
    </xf>
    <xf numFmtId="3" fontId="0" fillId="35" borderId="34" xfId="0" applyNumberFormat="1" applyFont="1" applyFill="1" applyBorder="1" applyAlignment="1">
      <alignment horizontal="left" wrapText="1"/>
    </xf>
    <xf numFmtId="3" fontId="0" fillId="35" borderId="35" xfId="0" applyNumberFormat="1" applyFont="1" applyFill="1" applyBorder="1" applyAlignment="1">
      <alignment horizontal="left" wrapText="1"/>
    </xf>
    <xf numFmtId="3" fontId="0" fillId="0" borderId="34" xfId="0" applyNumberFormat="1" applyFont="1" applyFill="1" applyBorder="1" applyAlignment="1">
      <alignment horizontal="left" wrapText="1"/>
    </xf>
    <xf numFmtId="3" fontId="0" fillId="0" borderId="35" xfId="0" applyNumberFormat="1" applyFont="1" applyFill="1" applyBorder="1" applyAlignment="1">
      <alignment horizontal="left" wrapText="1"/>
    </xf>
    <xf numFmtId="0" fontId="0" fillId="0" borderId="20" xfId="0" applyFont="1" applyBorder="1" applyAlignment="1" quotePrefix="1">
      <alignment horizontal="left" vertical="center" wrapText="1"/>
    </xf>
    <xf numFmtId="0" fontId="0" fillId="0" borderId="21" xfId="0" applyFont="1" applyBorder="1" applyAlignment="1" quotePrefix="1">
      <alignment horizontal="left" vertical="center" wrapText="1"/>
    </xf>
    <xf numFmtId="0" fontId="0" fillId="0" borderId="20" xfId="0" applyFont="1" applyFill="1" applyBorder="1" applyAlignment="1" quotePrefix="1">
      <alignment horizontal="left" vertical="center" wrapText="1"/>
    </xf>
    <xf numFmtId="0" fontId="0" fillId="0" borderId="21" xfId="0" applyFont="1" applyFill="1" applyBorder="1" applyAlignment="1" quotePrefix="1">
      <alignment horizontal="left" vertical="center" wrapText="1"/>
    </xf>
    <xf numFmtId="3" fontId="0" fillId="35" borderId="20" xfId="0" applyNumberFormat="1" applyFont="1" applyFill="1" applyBorder="1" applyAlignment="1" quotePrefix="1">
      <alignment horizontal="left" vertical="center" wrapText="1"/>
    </xf>
    <xf numFmtId="3" fontId="0" fillId="35" borderId="21" xfId="0" applyNumberFormat="1"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3" fontId="0" fillId="0" borderId="21" xfId="0" applyNumberFormat="1" applyFont="1" applyFill="1" applyBorder="1" applyAlignment="1" quotePrefix="1">
      <alignment horizontal="left" vertical="center" wrapText="1"/>
    </xf>
    <xf numFmtId="0" fontId="0" fillId="45" borderId="20" xfId="0" applyFont="1" applyFill="1" applyBorder="1" applyAlignment="1">
      <alignment horizontal="left" vertical="center" wrapText="1"/>
    </xf>
    <xf numFmtId="0" fontId="0" fillId="45"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3" fontId="0" fillId="0" borderId="20"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3" fontId="6" fillId="43" borderId="42" xfId="0" applyNumberFormat="1"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29" xfId="0" applyFont="1" applyBorder="1" applyAlignment="1">
      <alignment horizontal="left" vertical="center" wrapText="1"/>
    </xf>
    <xf numFmtId="3" fontId="0" fillId="0" borderId="20" xfId="0" applyNumberFormat="1" applyFont="1" applyBorder="1" applyAlignment="1" quotePrefix="1">
      <alignment horizontal="left" vertical="center" wrapText="1"/>
    </xf>
    <xf numFmtId="0" fontId="6" fillId="0" borderId="42" xfId="0" applyFont="1" applyBorder="1" applyAlignment="1">
      <alignment horizontal="center" vertical="center" wrapText="1"/>
    </xf>
    <xf numFmtId="3" fontId="0" fillId="0" borderId="21" xfId="0" applyNumberFormat="1" applyFont="1" applyBorder="1" applyAlignment="1" quotePrefix="1">
      <alignment horizontal="left" vertical="center" wrapText="1"/>
    </xf>
    <xf numFmtId="3" fontId="0" fillId="0" borderId="32" xfId="0" applyNumberFormat="1" applyFont="1" applyBorder="1" applyAlignment="1" quotePrefix="1">
      <alignment horizontal="left" vertical="center" wrapText="1"/>
    </xf>
    <xf numFmtId="3" fontId="0" fillId="0" borderId="33" xfId="0" applyNumberFormat="1" applyFont="1" applyBorder="1" applyAlignment="1" quotePrefix="1">
      <alignment horizontal="left"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43" borderId="50" xfId="0" applyFont="1" applyFill="1" applyBorder="1" applyAlignment="1">
      <alignment horizontal="center" vertical="center" wrapText="1"/>
    </xf>
    <xf numFmtId="0" fontId="6" fillId="43" borderId="43" xfId="0" applyFont="1" applyFill="1" applyBorder="1" applyAlignment="1">
      <alignment horizontal="center" vertical="center" wrapText="1"/>
    </xf>
    <xf numFmtId="0" fontId="6" fillId="43" borderId="51" xfId="0" applyFont="1" applyFill="1" applyBorder="1" applyAlignment="1">
      <alignment horizontal="center" vertical="center" wrapText="1"/>
    </xf>
    <xf numFmtId="0" fontId="6" fillId="43" borderId="14" xfId="0" applyFont="1" applyFill="1" applyBorder="1" applyAlignment="1">
      <alignment horizontal="center" vertical="center" wrapText="1"/>
    </xf>
    <xf numFmtId="3" fontId="0" fillId="0" borderId="20" xfId="0" applyNumberFormat="1" applyFont="1" applyFill="1" applyBorder="1" applyAlignment="1">
      <alignment horizontal="left" vertical="center" wrapText="1"/>
    </xf>
    <xf numFmtId="0" fontId="67" fillId="46" borderId="42" xfId="0" applyFont="1" applyFill="1" applyBorder="1" applyAlignment="1">
      <alignment horizontal="center" vertical="center" wrapText="1"/>
    </xf>
    <xf numFmtId="3" fontId="68" fillId="46" borderId="42" xfId="0" applyNumberFormat="1" applyFont="1" applyFill="1" applyBorder="1" applyAlignment="1">
      <alignment horizontal="center" vertical="center" wrapText="1"/>
    </xf>
    <xf numFmtId="0" fontId="68" fillId="46" borderId="42" xfId="0" applyFont="1" applyFill="1" applyBorder="1" applyAlignment="1">
      <alignment horizontal="center" vertical="center" wrapText="1"/>
    </xf>
    <xf numFmtId="3" fontId="6" fillId="43" borderId="10" xfId="0" applyNumberFormat="1" applyFont="1" applyFill="1" applyBorder="1" applyAlignment="1">
      <alignment horizontal="center" vertical="center" wrapText="1"/>
    </xf>
    <xf numFmtId="0" fontId="0" fillId="35" borderId="20" xfId="0" applyFont="1" applyFill="1" applyBorder="1" applyAlignment="1">
      <alignment horizontal="left" wrapText="1"/>
    </xf>
    <xf numFmtId="0" fontId="0" fillId="35" borderId="21" xfId="0" applyFont="1" applyFill="1" applyBorder="1" applyAlignment="1">
      <alignment horizontal="left" wrapText="1"/>
    </xf>
    <xf numFmtId="3" fontId="6" fillId="38" borderId="10" xfId="0" applyNumberFormat="1" applyFont="1" applyFill="1" applyBorder="1" applyAlignment="1">
      <alignment horizontal="center" vertical="center" wrapText="1"/>
    </xf>
    <xf numFmtId="3" fontId="0" fillId="0" borderId="36" xfId="0" applyNumberFormat="1" applyFont="1" applyBorder="1" applyAlignment="1" quotePrefix="1">
      <alignment horizontal="left" wrapText="1"/>
    </xf>
    <xf numFmtId="3" fontId="0" fillId="0" borderId="37" xfId="0" applyNumberFormat="1" applyFont="1" applyBorder="1" applyAlignment="1" quotePrefix="1">
      <alignment horizontal="left"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3" fillId="38" borderId="11" xfId="0" applyFont="1" applyFill="1" applyBorder="1" applyAlignment="1">
      <alignment horizontal="center" wrapText="1"/>
    </xf>
    <xf numFmtId="0" fontId="3" fillId="38" borderId="14" xfId="0" applyFont="1" applyFill="1" applyBorder="1" applyAlignment="1">
      <alignment horizontal="center" wrapText="1"/>
    </xf>
    <xf numFmtId="3" fontId="6" fillId="0" borderId="43" xfId="0" applyNumberFormat="1" applyFont="1" applyFill="1" applyBorder="1" applyAlignment="1">
      <alignment horizontal="center"/>
    </xf>
    <xf numFmtId="3" fontId="6" fillId="0" borderId="41" xfId="0" applyNumberFormat="1" applyFont="1" applyFill="1" applyBorder="1" applyAlignment="1">
      <alignment horizontal="center"/>
    </xf>
    <xf numFmtId="3" fontId="6" fillId="0" borderId="27" xfId="0" applyNumberFormat="1" applyFont="1" applyFill="1" applyBorder="1" applyAlignment="1">
      <alignment horizontal="center"/>
    </xf>
    <xf numFmtId="3" fontId="6" fillId="0" borderId="43" xfId="0" applyNumberFormat="1" applyFont="1" applyBorder="1" applyAlignment="1">
      <alignment horizontal="center" wrapText="1"/>
    </xf>
    <xf numFmtId="3" fontId="6" fillId="0" borderId="27" xfId="0" applyNumberFormat="1" applyFont="1" applyBorder="1" applyAlignment="1">
      <alignment horizontal="center" wrapText="1"/>
    </xf>
    <xf numFmtId="3" fontId="0" fillId="0" borderId="13"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36" xfId="0" applyNumberFormat="1" applyFont="1" applyFill="1" applyBorder="1" applyAlignment="1" quotePrefix="1">
      <alignment horizontal="left" vertical="center" wrapText="1"/>
    </xf>
    <xf numFmtId="3" fontId="0" fillId="0" borderId="37" xfId="0" applyNumberFormat="1" applyFont="1" applyFill="1" applyBorder="1" applyAlignment="1" quotePrefix="1">
      <alignment horizontal="left" vertical="center" wrapText="1"/>
    </xf>
    <xf numFmtId="3" fontId="6" fillId="33" borderId="10" xfId="0" applyNumberFormat="1" applyFont="1" applyFill="1" applyBorder="1" applyAlignment="1">
      <alignment horizontal="center"/>
    </xf>
    <xf numFmtId="0" fontId="65" fillId="0" borderId="43" xfId="0" applyFont="1" applyBorder="1" applyAlignment="1">
      <alignment horizontal="center" wrapText="1"/>
    </xf>
    <xf numFmtId="0" fontId="65" fillId="0" borderId="27" xfId="0" applyFont="1" applyBorder="1" applyAlignment="1">
      <alignment horizontal="center" wrapText="1"/>
    </xf>
    <xf numFmtId="0" fontId="0" fillId="35" borderId="34" xfId="0" applyFont="1" applyFill="1" applyBorder="1" applyAlignment="1">
      <alignment horizontal="left" wrapText="1"/>
    </xf>
    <xf numFmtId="0" fontId="0" fillId="35" borderId="35" xfId="0" applyFont="1" applyFill="1" applyBorder="1" applyAlignment="1">
      <alignment horizontal="left" wrapText="1"/>
    </xf>
    <xf numFmtId="0" fontId="6" fillId="33" borderId="27" xfId="0" applyFont="1" applyFill="1" applyBorder="1" applyAlignment="1">
      <alignment horizontal="center" wrapText="1"/>
    </xf>
    <xf numFmtId="3" fontId="6" fillId="0" borderId="41" xfId="0" applyNumberFormat="1" applyFont="1" applyBorder="1" applyAlignment="1">
      <alignment horizontal="center" wrapText="1"/>
    </xf>
    <xf numFmtId="0" fontId="3" fillId="38" borderId="11" xfId="0" applyFont="1" applyFill="1" applyBorder="1" applyAlignment="1">
      <alignment horizontal="center" vertical="center" wrapText="1"/>
    </xf>
    <xf numFmtId="0" fontId="3" fillId="38" borderId="14" xfId="0" applyFont="1" applyFill="1" applyBorder="1" applyAlignment="1">
      <alignment horizontal="center" vertical="center" wrapText="1"/>
    </xf>
    <xf numFmtId="0" fontId="6" fillId="0" borderId="10" xfId="0" applyFont="1" applyBorder="1" applyAlignment="1">
      <alignment horizontal="justify" vertical="center" wrapText="1"/>
    </xf>
    <xf numFmtId="0" fontId="6" fillId="33" borderId="10" xfId="0" applyFont="1" applyFill="1" applyBorder="1" applyAlignment="1">
      <alignment horizontal="center" wrapText="1"/>
    </xf>
    <xf numFmtId="3" fontId="0" fillId="0" borderId="36" xfId="0" applyNumberFormat="1" applyFont="1" applyFill="1" applyBorder="1" applyAlignment="1">
      <alignment horizontal="left" vertical="center" wrapText="1"/>
    </xf>
    <xf numFmtId="3" fontId="0" fillId="0" borderId="37" xfId="0" applyNumberFormat="1" applyFont="1" applyFill="1" applyBorder="1" applyAlignment="1">
      <alignment horizontal="left" vertical="center" wrapText="1"/>
    </xf>
    <xf numFmtId="0" fontId="0" fillId="35" borderId="20" xfId="0" applyFont="1" applyFill="1" applyBorder="1" applyAlignment="1">
      <alignment horizontal="left" vertical="center" wrapText="1"/>
    </xf>
    <xf numFmtId="0" fontId="0" fillId="35" borderId="21" xfId="0" applyFont="1" applyFill="1" applyBorder="1" applyAlignment="1">
      <alignment horizontal="left" vertical="center" wrapText="1"/>
    </xf>
    <xf numFmtId="3" fontId="0" fillId="0" borderId="20" xfId="0" applyNumberFormat="1" applyFont="1" applyBorder="1" applyAlignment="1">
      <alignment horizontal="left" wrapText="1"/>
    </xf>
    <xf numFmtId="3" fontId="0" fillId="47" borderId="11" xfId="0" applyNumberFormat="1" applyFill="1" applyBorder="1" applyAlignment="1" quotePrefix="1">
      <alignment horizontal="left" wrapText="1"/>
    </xf>
    <xf numFmtId="3" fontId="0" fillId="47" borderId="11" xfId="0" applyNumberFormat="1" applyFont="1" applyFill="1" applyBorder="1" applyAlignment="1">
      <alignment horizontal="left" wrapText="1"/>
    </xf>
    <xf numFmtId="3" fontId="0" fillId="47" borderId="12" xfId="0" applyNumberFormat="1" applyFill="1" applyBorder="1" applyAlignment="1" quotePrefix="1">
      <alignment horizontal="left" wrapText="1"/>
    </xf>
    <xf numFmtId="3" fontId="0" fillId="47" borderId="12" xfId="0" applyNumberFormat="1" applyFont="1" applyFill="1" applyBorder="1" applyAlignment="1">
      <alignment horizontal="left" wrapText="1"/>
    </xf>
    <xf numFmtId="3" fontId="6" fillId="0" borderId="43" xfId="0" applyNumberFormat="1" applyFont="1" applyBorder="1" applyAlignment="1">
      <alignment horizontal="center"/>
    </xf>
    <xf numFmtId="3" fontId="6" fillId="0" borderId="27" xfId="0" applyNumberFormat="1" applyFont="1" applyBorder="1" applyAlignment="1">
      <alignment horizontal="center"/>
    </xf>
    <xf numFmtId="3" fontId="0" fillId="35" borderId="34" xfId="0" applyNumberFormat="1" applyFont="1" applyFill="1" applyBorder="1" applyAlignment="1">
      <alignment horizontal="left" vertical="center" wrapText="1"/>
    </xf>
    <xf numFmtId="3" fontId="0" fillId="35" borderId="35" xfId="0" applyNumberFormat="1" applyFont="1" applyFill="1" applyBorder="1" applyAlignment="1">
      <alignment horizontal="left" vertical="center" wrapText="1"/>
    </xf>
    <xf numFmtId="3" fontId="0" fillId="0" borderId="34" xfId="0" applyNumberFormat="1" applyFont="1" applyFill="1" applyBorder="1" applyAlignment="1">
      <alignment horizontal="left" vertical="center" wrapText="1"/>
    </xf>
    <xf numFmtId="3" fontId="0" fillId="0" borderId="35" xfId="0" applyNumberFormat="1" applyFont="1" applyFill="1" applyBorder="1" applyAlignment="1">
      <alignment horizontal="left" vertical="center" wrapText="1"/>
    </xf>
    <xf numFmtId="3" fontId="13" fillId="0" borderId="32" xfId="0" applyNumberFormat="1" applyFont="1" applyBorder="1" applyAlignment="1">
      <alignment horizontal="left" vertical="center" wrapText="1"/>
    </xf>
    <xf numFmtId="3" fontId="13" fillId="0" borderId="33" xfId="0" applyNumberFormat="1" applyFont="1" applyBorder="1" applyAlignment="1">
      <alignment horizontal="left" vertical="center" wrapText="1"/>
    </xf>
    <xf numFmtId="3" fontId="0" fillId="0" borderId="34" xfId="0" applyNumberFormat="1" applyFont="1" applyBorder="1" applyAlignment="1">
      <alignment horizontal="left" vertical="center" wrapText="1"/>
    </xf>
    <xf numFmtId="3" fontId="0" fillId="0" borderId="35" xfId="0" applyNumberFormat="1" applyFont="1" applyBorder="1" applyAlignment="1">
      <alignment horizontal="left" vertical="center" wrapText="1"/>
    </xf>
    <xf numFmtId="3" fontId="0" fillId="35" borderId="20" xfId="0" applyNumberFormat="1" applyFont="1" applyFill="1" applyBorder="1" applyAlignment="1">
      <alignment horizontal="left" wrapText="1"/>
    </xf>
    <xf numFmtId="3" fontId="0" fillId="35" borderId="21" xfId="0" applyNumberFormat="1" applyFont="1" applyFill="1" applyBorder="1" applyAlignment="1">
      <alignment horizontal="left" wrapText="1"/>
    </xf>
    <xf numFmtId="0" fontId="1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3" fontId="0" fillId="0" borderId="25" xfId="0" applyNumberFormat="1" applyFont="1" applyBorder="1" applyAlignment="1" quotePrefix="1">
      <alignment horizontal="left" vertical="center" wrapText="1"/>
    </xf>
    <xf numFmtId="3" fontId="0" fillId="0" borderId="31" xfId="0" applyNumberFormat="1" applyFont="1" applyBorder="1" applyAlignment="1" quotePrefix="1">
      <alignment horizontal="left" vertical="center" wrapText="1"/>
    </xf>
    <xf numFmtId="3" fontId="13" fillId="35" borderId="32" xfId="0" applyNumberFormat="1" applyFont="1" applyFill="1" applyBorder="1" applyAlignment="1">
      <alignment horizontal="left" vertical="center" wrapText="1"/>
    </xf>
    <xf numFmtId="3" fontId="13" fillId="35" borderId="33" xfId="0" applyNumberFormat="1" applyFont="1" applyFill="1" applyBorder="1" applyAlignment="1">
      <alignment horizontal="left" vertical="center" wrapText="1"/>
    </xf>
    <xf numFmtId="3" fontId="0" fillId="35" borderId="13" xfId="0" applyNumberFormat="1" applyFont="1" applyFill="1" applyBorder="1" applyAlignment="1">
      <alignment horizontal="left" vertical="center" wrapText="1"/>
    </xf>
    <xf numFmtId="3" fontId="0" fillId="35" borderId="17" xfId="0" applyNumberFormat="1" applyFont="1" applyFill="1" applyBorder="1" applyAlignment="1">
      <alignment horizontal="left" vertical="center" wrapText="1"/>
    </xf>
    <xf numFmtId="3" fontId="0" fillId="0" borderId="34" xfId="0" applyNumberFormat="1" applyFont="1" applyFill="1" applyBorder="1" applyAlignment="1" quotePrefix="1">
      <alignment horizontal="left" vertical="center" wrapText="1"/>
    </xf>
    <xf numFmtId="3" fontId="0" fillId="35" borderId="20" xfId="0" applyNumberFormat="1" applyFont="1" applyFill="1" applyBorder="1" applyAlignment="1">
      <alignment horizontal="left" vertical="center" wrapText="1"/>
    </xf>
    <xf numFmtId="3" fontId="0" fillId="37" borderId="20" xfId="0" applyNumberFormat="1" applyFont="1" applyFill="1" applyBorder="1" applyAlignment="1">
      <alignment horizontal="left" vertical="center" wrapText="1"/>
    </xf>
    <xf numFmtId="3" fontId="0" fillId="37" borderId="21" xfId="0" applyNumberFormat="1" applyFont="1" applyFill="1" applyBorder="1" applyAlignment="1">
      <alignment horizontal="left" vertical="center" wrapText="1"/>
    </xf>
    <xf numFmtId="0" fontId="0" fillId="0" borderId="23"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24" xfId="0" applyFont="1" applyFill="1" applyBorder="1" applyAlignment="1">
      <alignment horizontal="right" vertical="center" wrapText="1"/>
    </xf>
    <xf numFmtId="3" fontId="0" fillId="0" borderId="25" xfId="0" applyNumberFormat="1" applyFont="1" applyBorder="1" applyAlignment="1">
      <alignment horizontal="left" vertical="center" wrapText="1"/>
    </xf>
    <xf numFmtId="3" fontId="0" fillId="0" borderId="31" xfId="0" applyNumberFormat="1" applyFont="1" applyBorder="1" applyAlignment="1">
      <alignment horizontal="left" vertical="center" wrapText="1"/>
    </xf>
    <xf numFmtId="0" fontId="6" fillId="0" borderId="43" xfId="0" applyFont="1" applyBorder="1" applyAlignment="1">
      <alignment horizontal="left" wrapText="1"/>
    </xf>
    <xf numFmtId="0" fontId="6" fillId="0" borderId="41" xfId="0" applyFont="1" applyBorder="1" applyAlignment="1">
      <alignment horizontal="left" wrapText="1"/>
    </xf>
    <xf numFmtId="0" fontId="6" fillId="0" borderId="27" xfId="0" applyFont="1" applyBorder="1" applyAlignment="1">
      <alignment horizontal="left" wrapText="1"/>
    </xf>
    <xf numFmtId="0" fontId="17" fillId="0" borderId="0" xfId="0" applyFont="1" applyBorder="1" applyAlignment="1">
      <alignment horizontal="center" wrapText="1"/>
    </xf>
    <xf numFmtId="0" fontId="4" fillId="0" borderId="0" xfId="0" applyFont="1" applyBorder="1" applyAlignment="1">
      <alignment horizontal="center" wrapText="1"/>
    </xf>
    <xf numFmtId="0" fontId="4" fillId="11" borderId="0" xfId="0" applyFont="1" applyFill="1" applyBorder="1" applyAlignment="1">
      <alignment horizontal="center" wrapText="1"/>
    </xf>
    <xf numFmtId="3" fontId="0" fillId="35" borderId="26" xfId="0" applyNumberFormat="1" applyFont="1" applyFill="1" applyBorder="1" applyAlignment="1">
      <alignment horizontal="justify" vertical="center" wrapText="1"/>
    </xf>
    <xf numFmtId="0" fontId="7" fillId="38" borderId="11" xfId="0" applyFont="1" applyFill="1" applyBorder="1" applyAlignment="1">
      <alignment horizontal="center" vertical="center" wrapText="1"/>
    </xf>
    <xf numFmtId="0" fontId="7" fillId="38" borderId="14" xfId="0" applyFont="1" applyFill="1" applyBorder="1" applyAlignment="1">
      <alignment horizontal="center" vertical="center" wrapText="1"/>
    </xf>
    <xf numFmtId="0" fontId="6" fillId="0" borderId="11" xfId="0" applyFont="1" applyBorder="1" applyAlignment="1">
      <alignment horizontal="justify" vertical="center" wrapText="1"/>
    </xf>
    <xf numFmtId="3" fontId="0" fillId="0" borderId="15"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29" xfId="0" applyNumberFormat="1" applyFont="1" applyBorder="1" applyAlignment="1">
      <alignment horizontal="center" vertical="center" wrapText="1"/>
    </xf>
    <xf numFmtId="3" fontId="0" fillId="0" borderId="36" xfId="0" applyNumberFormat="1" applyFont="1" applyBorder="1" applyAlignment="1">
      <alignment horizontal="left" vertical="center" wrapText="1"/>
    </xf>
    <xf numFmtId="3" fontId="0" fillId="0" borderId="37" xfId="0" applyNumberFormat="1" applyFont="1" applyBorder="1" applyAlignment="1">
      <alignment horizontal="left" vertical="center" wrapText="1"/>
    </xf>
    <xf numFmtId="3" fontId="0" fillId="0" borderId="36" xfId="0" applyNumberFormat="1" applyFont="1" applyBorder="1" applyAlignment="1">
      <alignment horizontal="center" vertical="center" wrapText="1"/>
    </xf>
    <xf numFmtId="3" fontId="0" fillId="0" borderId="52" xfId="0" applyNumberFormat="1" applyFont="1" applyBorder="1" applyAlignment="1">
      <alignment horizontal="center" vertical="center" wrapText="1"/>
    </xf>
    <xf numFmtId="3" fontId="0" fillId="0" borderId="37" xfId="0" applyNumberFormat="1" applyFont="1" applyBorder="1" applyAlignment="1">
      <alignment horizontal="center" vertical="center" wrapText="1"/>
    </xf>
    <xf numFmtId="3" fontId="6" fillId="0" borderId="11" xfId="0" applyNumberFormat="1" applyFont="1" applyFill="1" applyBorder="1" applyAlignment="1" quotePrefix="1">
      <alignment horizontal="left"/>
    </xf>
    <xf numFmtId="3" fontId="6" fillId="0" borderId="11" xfId="0" applyNumberFormat="1" applyFont="1" applyFill="1" applyBorder="1" applyAlignment="1">
      <alignment horizontal="left"/>
    </xf>
    <xf numFmtId="3" fontId="6" fillId="33" borderId="42" xfId="0" applyNumberFormat="1" applyFont="1" applyFill="1" applyBorder="1" applyAlignment="1">
      <alignment horizontal="center"/>
    </xf>
    <xf numFmtId="3" fontId="6" fillId="33" borderId="43" xfId="0" applyNumberFormat="1" applyFont="1" applyFill="1" applyBorder="1" applyAlignment="1">
      <alignment horizontal="center"/>
    </xf>
    <xf numFmtId="3" fontId="6" fillId="33" borderId="27" xfId="0" applyNumberFormat="1" applyFont="1" applyFill="1" applyBorder="1" applyAlignment="1">
      <alignment horizontal="center"/>
    </xf>
    <xf numFmtId="0" fontId="0" fillId="0" borderId="23" xfId="0" applyFont="1" applyBorder="1" applyAlignment="1">
      <alignment horizontal="right" vertical="center" wrapText="1"/>
    </xf>
    <xf numFmtId="0" fontId="0" fillId="0" borderId="12" xfId="0" applyFont="1" applyBorder="1" applyAlignment="1">
      <alignment horizontal="right" vertical="center" wrapText="1"/>
    </xf>
    <xf numFmtId="0" fontId="6" fillId="35" borderId="23" xfId="0" applyFont="1" applyFill="1" applyBorder="1" applyAlignment="1">
      <alignment horizontal="right" vertical="center" wrapText="1"/>
    </xf>
    <xf numFmtId="0" fontId="6" fillId="35" borderId="12" xfId="0" applyFont="1" applyFill="1" applyBorder="1" applyAlignment="1">
      <alignment horizontal="right" vertical="center" wrapText="1"/>
    </xf>
    <xf numFmtId="0" fontId="0" fillId="0" borderId="24" xfId="0" applyFont="1" applyBorder="1" applyAlignment="1">
      <alignment horizontal="right" vertical="center" wrapText="1"/>
    </xf>
    <xf numFmtId="0" fontId="6" fillId="35" borderId="19" xfId="0" applyFont="1" applyFill="1" applyBorder="1" applyAlignment="1">
      <alignment horizontal="right" vertical="center" wrapText="1"/>
    </xf>
    <xf numFmtId="3" fontId="64" fillId="0" borderId="53" xfId="0" applyNumberFormat="1" applyFont="1" applyBorder="1" applyAlignment="1" quotePrefix="1">
      <alignment horizontal="left" vertical="center" wrapText="1"/>
    </xf>
    <xf numFmtId="3" fontId="64" fillId="0" borderId="54" xfId="0" applyNumberFormat="1" applyFont="1" applyBorder="1" applyAlignment="1" quotePrefix="1">
      <alignment horizontal="left" vertical="center" wrapText="1"/>
    </xf>
    <xf numFmtId="3" fontId="65" fillId="0" borderId="48" xfId="0" applyNumberFormat="1" applyFont="1" applyBorder="1" applyAlignment="1">
      <alignment horizontal="center" vertical="center" wrapText="1"/>
    </xf>
    <xf numFmtId="3" fontId="65" fillId="0" borderId="55" xfId="0" applyNumberFormat="1" applyFont="1" applyBorder="1" applyAlignment="1">
      <alignment horizontal="center" vertical="center" wrapText="1"/>
    </xf>
    <xf numFmtId="3" fontId="6" fillId="36" borderId="23" xfId="0" applyNumberFormat="1" applyFont="1" applyFill="1" applyBorder="1" applyAlignment="1">
      <alignment horizontal="center" vertical="center" wrapText="1"/>
    </xf>
    <xf numFmtId="3" fontId="6" fillId="36" borderId="12" xfId="0" applyNumberFormat="1" applyFont="1" applyFill="1" applyBorder="1" applyAlignment="1">
      <alignment horizontal="center" vertical="center" wrapText="1"/>
    </xf>
    <xf numFmtId="3" fontId="6" fillId="36" borderId="14" xfId="0" applyNumberFormat="1" applyFont="1" applyFill="1" applyBorder="1" applyAlignment="1">
      <alignment horizontal="center" vertical="center" wrapText="1"/>
    </xf>
    <xf numFmtId="3" fontId="0" fillId="35" borderId="15" xfId="0" applyNumberFormat="1" applyFont="1" applyFill="1" applyBorder="1" applyAlignment="1">
      <alignment horizontal="left" vertical="center" wrapText="1"/>
    </xf>
    <xf numFmtId="3" fontId="0" fillId="35" borderId="29" xfId="0" applyNumberFormat="1" applyFont="1" applyFill="1" applyBorder="1" applyAlignment="1">
      <alignment horizontal="left" vertical="center" wrapText="1"/>
    </xf>
    <xf numFmtId="3" fontId="0" fillId="0" borderId="56" xfId="55" applyNumberFormat="1" applyFont="1" applyBorder="1" applyAlignment="1">
      <alignment horizontal="center" vertical="center"/>
      <protection/>
    </xf>
    <xf numFmtId="3" fontId="6" fillId="0" borderId="56" xfId="55" applyNumberFormat="1" applyFont="1" applyBorder="1" applyAlignment="1">
      <alignment horizontal="center" vertical="center"/>
      <protection/>
    </xf>
    <xf numFmtId="0" fontId="69" fillId="0" borderId="18" xfId="55" applyFont="1" applyBorder="1" applyAlignment="1">
      <alignment horizontal="center" vertical="center" wrapText="1"/>
      <protection/>
    </xf>
    <xf numFmtId="0" fontId="3" fillId="0" borderId="0" xfId="55" applyFont="1" applyBorder="1" applyAlignment="1">
      <alignment horizontal="center"/>
      <protection/>
    </xf>
    <xf numFmtId="0" fontId="4" fillId="0" borderId="0" xfId="55" applyFont="1" applyBorder="1" applyAlignment="1">
      <alignment horizontal="center"/>
      <protection/>
    </xf>
    <xf numFmtId="3" fontId="63" fillId="0" borderId="57" xfId="55" applyNumberFormat="1" applyFont="1" applyBorder="1" applyAlignment="1">
      <alignment horizontal="center" vertical="center"/>
      <protection/>
    </xf>
    <xf numFmtId="3" fontId="63" fillId="0" borderId="58" xfId="55" applyNumberFormat="1" applyFont="1" applyBorder="1" applyAlignment="1">
      <alignment horizontal="center" vertical="center"/>
      <protection/>
    </xf>
    <xf numFmtId="3" fontId="63" fillId="0" borderId="59" xfId="55" applyNumberFormat="1" applyFont="1" applyBorder="1" applyAlignment="1">
      <alignment horizontal="center" vertical="center"/>
      <protection/>
    </xf>
    <xf numFmtId="3" fontId="63" fillId="0" borderId="60" xfId="55" applyNumberFormat="1" applyFont="1" applyBorder="1" applyAlignment="1">
      <alignment horizontal="center" vertical="center"/>
      <protection/>
    </xf>
    <xf numFmtId="3" fontId="63" fillId="0" borderId="61" xfId="55" applyNumberFormat="1" applyFont="1" applyBorder="1" applyAlignment="1">
      <alignment horizontal="center" vertical="center"/>
      <protection/>
    </xf>
    <xf numFmtId="3" fontId="63" fillId="0" borderId="62" xfId="55" applyNumberFormat="1" applyFont="1" applyBorder="1" applyAlignment="1">
      <alignment horizontal="center" vertical="center"/>
      <protection/>
    </xf>
    <xf numFmtId="3" fontId="3" fillId="0" borderId="0" xfId="54" applyNumberFormat="1" applyFont="1" applyBorder="1" applyAlignment="1">
      <alignment horizontal="center"/>
      <protection/>
    </xf>
    <xf numFmtId="3" fontId="18" fillId="0" borderId="0" xfId="54" applyNumberFormat="1" applyFont="1" applyBorder="1" applyAlignment="1">
      <alignment horizontal="center"/>
      <protection/>
    </xf>
    <xf numFmtId="0" fontId="6" fillId="0" borderId="19" xfId="0" applyFont="1" applyFill="1" applyBorder="1" applyAlignment="1">
      <alignment horizontal="right" wrapText="1"/>
    </xf>
    <xf numFmtId="0" fontId="6" fillId="0" borderId="23" xfId="0" applyFont="1" applyFill="1" applyBorder="1" applyAlignment="1">
      <alignment horizontal="right" wrapText="1"/>
    </xf>
    <xf numFmtId="3" fontId="0" fillId="0" borderId="23" xfId="0" applyNumberFormat="1" applyFont="1" applyFill="1" applyBorder="1" applyAlignment="1">
      <alignment vertical="center" wrapText="1"/>
    </xf>
    <xf numFmtId="0" fontId="6" fillId="0" borderId="24" xfId="0" applyFont="1" applyFill="1" applyBorder="1" applyAlignment="1">
      <alignment horizontal="right" wrapText="1"/>
    </xf>
    <xf numFmtId="0" fontId="0" fillId="0" borderId="20" xfId="0" applyFont="1" applyFill="1" applyBorder="1" applyAlignment="1">
      <alignment horizontal="right" wrapText="1"/>
    </xf>
    <xf numFmtId="3" fontId="0" fillId="0" borderId="20" xfId="0" applyNumberFormat="1" applyFont="1" applyFill="1" applyBorder="1" applyAlignment="1">
      <alignment horizontal="right"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_municipio autos" xfId="54"/>
    <cellStyle name="Normal_Universidad Auto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daguirre\Desktop\JDAGUIRRE\2010\INFICALDAS\Inficaldas_Analisis%20Aseguradoras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sis"/>
      <sheetName val="Consolidado"/>
      <sheetName val="Relacion Autos"/>
      <sheetName val="Relacion Grupo Vid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DH1092"/>
  <sheetViews>
    <sheetView showGridLines="0" tabSelected="1" zoomScale="110" zoomScaleNormal="110" zoomScalePageLayoutView="0" workbookViewId="0" topLeftCell="A106">
      <selection activeCell="A106" sqref="A106"/>
    </sheetView>
  </sheetViews>
  <sheetFormatPr defaultColWidth="11.421875" defaultRowHeight="12.75"/>
  <cols>
    <col min="1" max="1" width="6.7109375" style="21" customWidth="1"/>
    <col min="2" max="2" width="78.28125" style="1" customWidth="1"/>
    <col min="3" max="3" width="26.00390625" style="95" customWidth="1"/>
    <col min="4" max="4" width="14.8515625" style="156" customWidth="1"/>
    <col min="5" max="5" width="9.00390625" style="1" customWidth="1"/>
    <col min="6" max="6" width="34.57421875" style="432" hidden="1" customWidth="1"/>
    <col min="7" max="7" width="11.421875" style="1" customWidth="1"/>
    <col min="8" max="8" width="13.7109375" style="1" bestFit="1" customWidth="1"/>
    <col min="9" max="16384" width="11.421875" style="1" customWidth="1"/>
  </cols>
  <sheetData>
    <row r="2" spans="2:4" ht="18" customHeight="1">
      <c r="B2" s="571" t="s">
        <v>0</v>
      </c>
      <c r="C2" s="571"/>
      <c r="D2" s="571"/>
    </row>
    <row r="3" spans="2:4" ht="15.75" customHeight="1">
      <c r="B3" s="572" t="s">
        <v>526</v>
      </c>
      <c r="C3" s="572"/>
      <c r="D3" s="572"/>
    </row>
    <row r="4" spans="2:4" ht="15.75" customHeight="1">
      <c r="B4" s="573" t="s">
        <v>524</v>
      </c>
      <c r="C4" s="573"/>
      <c r="D4" s="573"/>
    </row>
    <row r="5" spans="2:4" ht="15.75">
      <c r="B5" s="3"/>
      <c r="C5" s="96"/>
      <c r="D5" s="143"/>
    </row>
    <row r="6" spans="1:6" s="5" customFormat="1" ht="17.25" customHeight="1">
      <c r="A6" s="22"/>
      <c r="B6" s="526" t="s">
        <v>525</v>
      </c>
      <c r="C6" s="502" t="s">
        <v>1</v>
      </c>
      <c r="D6" s="575" t="s">
        <v>2</v>
      </c>
      <c r="F6" s="432"/>
    </row>
    <row r="7" spans="1:6" s="5" customFormat="1" ht="18" customHeight="1">
      <c r="A7" s="22"/>
      <c r="B7" s="527"/>
      <c r="C7" s="502"/>
      <c r="D7" s="576"/>
      <c r="F7" s="432"/>
    </row>
    <row r="8" spans="2:4" ht="15.75">
      <c r="B8" s="6"/>
      <c r="C8" s="97" t="s">
        <v>3</v>
      </c>
      <c r="D8" s="144"/>
    </row>
    <row r="9" spans="2:4" ht="12.75">
      <c r="B9" s="7" t="s">
        <v>713</v>
      </c>
      <c r="C9" s="98"/>
      <c r="D9" s="145"/>
    </row>
    <row r="10" spans="2:4" ht="12.75">
      <c r="B10" s="7" t="s">
        <v>714</v>
      </c>
      <c r="C10" s="98"/>
      <c r="D10" s="145"/>
    </row>
    <row r="11" spans="2:4" ht="12.75">
      <c r="B11" s="9" t="s">
        <v>4</v>
      </c>
      <c r="C11" s="412">
        <f>97891000000*1.05+497402945</f>
        <v>103282952945</v>
      </c>
      <c r="D11" s="24"/>
    </row>
    <row r="12" spans="2:4" ht="12.75">
      <c r="B12" s="9"/>
      <c r="C12" s="99"/>
      <c r="D12" s="24"/>
    </row>
    <row r="13" spans="2:4" ht="25.5">
      <c r="B13" s="9" t="s">
        <v>5</v>
      </c>
      <c r="C13" s="413">
        <f>+C11*0.35</f>
        <v>36149033530.75</v>
      </c>
      <c r="D13" s="24"/>
    </row>
    <row r="14" spans="2:4" ht="12.75">
      <c r="B14" s="9"/>
      <c r="C14" s="99"/>
      <c r="D14" s="24"/>
    </row>
    <row r="15" spans="2:4" ht="66.75" customHeight="1">
      <c r="B15" s="9" t="s">
        <v>6</v>
      </c>
      <c r="C15" s="99">
        <f>19654584883*1.05+38298861+46529920+80251080+7182300+37670522+5626000+7860000+20960221+18676000+3320000+594150000-37248358-22400929-15847632-1422926-1422132-85583597</f>
        <v>21333913457.15</v>
      </c>
      <c r="D15" s="24"/>
    </row>
    <row r="16" spans="2:4" ht="12.75">
      <c r="B16" s="9"/>
      <c r="C16" s="99"/>
      <c r="D16" s="24"/>
    </row>
    <row r="17" spans="2:4" ht="12.75">
      <c r="B17" s="9" t="s">
        <v>7</v>
      </c>
      <c r="C17" s="19">
        <f>1889310004*1.05+10825941+9889070+106558378+98189848</f>
        <v>2209238741.2</v>
      </c>
      <c r="D17" s="19"/>
    </row>
    <row r="18" spans="2:4" ht="12.75">
      <c r="B18" s="9"/>
      <c r="C18" s="19"/>
      <c r="D18" s="24"/>
    </row>
    <row r="19" spans="2:4" ht="12.75">
      <c r="B19" s="10" t="s">
        <v>8</v>
      </c>
      <c r="C19" s="100">
        <f>SUM(C11:C17)</f>
        <v>162975138674.1</v>
      </c>
      <c r="D19" s="24"/>
    </row>
    <row r="20" spans="2:4" ht="12.75">
      <c r="B20" s="11"/>
      <c r="C20" s="19"/>
      <c r="D20" s="24"/>
    </row>
    <row r="21" spans="2:4" ht="12.75">
      <c r="B21" s="7" t="s">
        <v>9</v>
      </c>
      <c r="C21" s="1"/>
      <c r="D21" s="24"/>
    </row>
    <row r="22" spans="2:4" ht="12.75">
      <c r="B22" s="9" t="s">
        <v>715</v>
      </c>
      <c r="C22" s="19">
        <v>4127000000</v>
      </c>
      <c r="D22" s="24"/>
    </row>
    <row r="23" spans="2:4" ht="12.75">
      <c r="B23" s="7"/>
      <c r="C23" s="19"/>
      <c r="D23" s="24"/>
    </row>
    <row r="24" spans="2:4" ht="12.75">
      <c r="B24" s="7" t="s">
        <v>10</v>
      </c>
      <c r="C24" s="101"/>
      <c r="D24" s="24"/>
    </row>
    <row r="25" spans="2:4" ht="25.5">
      <c r="B25" s="12" t="s">
        <v>11</v>
      </c>
      <c r="C25" s="412">
        <f>27694999128*1.05+578081374+362611330+274339634+418758657-533575091</f>
        <v>30179964988.4</v>
      </c>
      <c r="D25" s="24"/>
    </row>
    <row r="26" spans="2:4" ht="12.75">
      <c r="B26" s="9"/>
      <c r="C26" s="19"/>
      <c r="D26" s="24"/>
    </row>
    <row r="27" spans="2:4" ht="12.75">
      <c r="B27" s="7" t="s">
        <v>716</v>
      </c>
      <c r="C27" s="19"/>
      <c r="D27" s="24"/>
    </row>
    <row r="28" spans="2:4" ht="12.75">
      <c r="B28" s="9"/>
      <c r="C28" s="101"/>
      <c r="D28" s="146"/>
    </row>
    <row r="29" spans="2:4" ht="25.5">
      <c r="B29" s="9" t="s">
        <v>717</v>
      </c>
      <c r="C29" s="412">
        <f>5949290474+38298861+10825941+80251080+7182300+9889070+37670522+106558378+20960221+98189848+594150-37248358-15847632-1422926-1422132</f>
        <v>6303769797</v>
      </c>
      <c r="D29" s="147"/>
    </row>
    <row r="30" spans="2:4" ht="12.75">
      <c r="B30" s="9"/>
      <c r="C30" s="19"/>
      <c r="D30" s="147"/>
    </row>
    <row r="31" spans="2:4" ht="38.25">
      <c r="B31" s="414" t="s">
        <v>718</v>
      </c>
      <c r="C31" s="415">
        <f>7438076602+46529920+5626000+18676000-22400929</f>
        <v>7486507593</v>
      </c>
      <c r="D31" s="263" t="s">
        <v>12</v>
      </c>
    </row>
    <row r="32" spans="2:4" ht="12.75">
      <c r="B32" s="9"/>
      <c r="C32" s="19"/>
      <c r="D32" s="145"/>
    </row>
    <row r="33" spans="2:4" ht="12.75">
      <c r="B33" s="414" t="s">
        <v>719</v>
      </c>
      <c r="C33" s="415">
        <f>294000000+7860000+3320000</f>
        <v>305180000</v>
      </c>
      <c r="D33" s="263" t="s">
        <v>12</v>
      </c>
    </row>
    <row r="34" spans="2:4" ht="12.75">
      <c r="B34" s="7"/>
      <c r="C34" s="19"/>
      <c r="D34" s="145"/>
    </row>
    <row r="35" spans="2:4" ht="12.75">
      <c r="B35" s="416" t="s">
        <v>720</v>
      </c>
      <c r="C35" s="260">
        <v>109041280</v>
      </c>
      <c r="D35" s="263" t="s">
        <v>12</v>
      </c>
    </row>
    <row r="36" spans="2:4" ht="12.75">
      <c r="B36" s="9"/>
      <c r="C36" s="19"/>
      <c r="D36" s="145"/>
    </row>
    <row r="37" spans="2:4" ht="25.5">
      <c r="B37" s="311" t="s">
        <v>721</v>
      </c>
      <c r="C37" s="415">
        <v>81000000</v>
      </c>
      <c r="D37" s="263" t="s">
        <v>12</v>
      </c>
    </row>
    <row r="38" spans="2:4" ht="12.75">
      <c r="B38" s="14"/>
      <c r="C38" s="19"/>
      <c r="D38" s="24"/>
    </row>
    <row r="39" spans="2:4" ht="12.75">
      <c r="B39" s="13" t="s">
        <v>722</v>
      </c>
      <c r="C39" s="19"/>
      <c r="D39" s="24"/>
    </row>
    <row r="40" spans="2:4" ht="25.5">
      <c r="B40" s="417" t="s">
        <v>723</v>
      </c>
      <c r="C40" s="415">
        <v>1500000000</v>
      </c>
      <c r="D40" s="263" t="s">
        <v>12</v>
      </c>
    </row>
    <row r="41" spans="2:4" ht="12.75">
      <c r="B41" s="14"/>
      <c r="C41" s="19"/>
      <c r="D41" s="24"/>
    </row>
    <row r="42" spans="2:4" ht="12.75">
      <c r="B42" s="13" t="s">
        <v>724</v>
      </c>
      <c r="C42" s="19"/>
      <c r="D42" s="24"/>
    </row>
    <row r="43" spans="2:4" ht="12.75">
      <c r="B43" s="414" t="s">
        <v>13</v>
      </c>
      <c r="C43" s="260">
        <f>+C11*5/100</f>
        <v>5164147647.25</v>
      </c>
      <c r="D43" s="263" t="s">
        <v>12</v>
      </c>
    </row>
    <row r="44" spans="2:4" ht="12.75">
      <c r="B44" s="414" t="s">
        <v>14</v>
      </c>
      <c r="C44" s="260">
        <f>(C15+C17+C25)*5/100</f>
        <v>2686155859.3375</v>
      </c>
      <c r="D44" s="263" t="s">
        <v>12</v>
      </c>
    </row>
    <row r="45" spans="2:4" ht="12.75">
      <c r="B45" s="9"/>
      <c r="C45" s="19">
        <f>SUM(C19:C44)</f>
        <v>220917905839.0875</v>
      </c>
      <c r="D45" s="15"/>
    </row>
    <row r="46" spans="2:5" ht="12.75">
      <c r="B46" s="16" t="s">
        <v>15</v>
      </c>
      <c r="C46" s="102"/>
      <c r="D46" s="148"/>
      <c r="E46" s="2"/>
    </row>
    <row r="47" spans="2:5" ht="45" customHeight="1">
      <c r="B47" s="574" t="s">
        <v>16</v>
      </c>
      <c r="C47" s="574"/>
      <c r="D47" s="149" t="s">
        <v>12</v>
      </c>
      <c r="E47" s="2"/>
    </row>
    <row r="48" spans="1:6" s="91" customFormat="1" ht="17.25" customHeight="1">
      <c r="A48" s="90"/>
      <c r="B48" s="560" t="s">
        <v>17</v>
      </c>
      <c r="C48" s="462"/>
      <c r="D48" s="150" t="s">
        <v>12</v>
      </c>
      <c r="E48" s="95"/>
      <c r="F48" s="432"/>
    </row>
    <row r="49" spans="2:6" s="90" customFormat="1" ht="12.75">
      <c r="B49" s="92"/>
      <c r="C49" s="93"/>
      <c r="D49" s="151"/>
      <c r="F49" s="433"/>
    </row>
    <row r="50" spans="2:4" ht="76.5">
      <c r="B50" s="76" t="s">
        <v>19</v>
      </c>
      <c r="C50" s="77" t="s">
        <v>20</v>
      </c>
      <c r="D50" s="78" t="s">
        <v>18</v>
      </c>
    </row>
    <row r="51" spans="2:4" ht="15" customHeight="1">
      <c r="B51" s="80" t="s">
        <v>21</v>
      </c>
      <c r="C51" s="103">
        <v>1</v>
      </c>
      <c r="D51" s="94"/>
    </row>
    <row r="52" spans="2:4" ht="12.75">
      <c r="B52" s="17"/>
      <c r="C52" s="104"/>
      <c r="D52" s="75"/>
    </row>
    <row r="53" spans="2:4" ht="12.75">
      <c r="B53" s="16" t="s">
        <v>22</v>
      </c>
      <c r="C53" s="74"/>
      <c r="D53" s="74" t="s">
        <v>23</v>
      </c>
    </row>
    <row r="54" spans="2:4" ht="12.75">
      <c r="B54" s="79" t="s">
        <v>24</v>
      </c>
      <c r="C54" s="105">
        <v>7000000000</v>
      </c>
      <c r="D54" s="85">
        <v>20</v>
      </c>
    </row>
    <row r="55" spans="2:4" ht="12.75">
      <c r="B55" s="79" t="s">
        <v>25</v>
      </c>
      <c r="C55" s="105">
        <v>6000000000</v>
      </c>
      <c r="D55" s="85">
        <v>10</v>
      </c>
    </row>
    <row r="56" spans="2:4" ht="12.75">
      <c r="B56" s="79" t="s">
        <v>26</v>
      </c>
      <c r="C56" s="105">
        <v>500000000</v>
      </c>
      <c r="D56" s="85">
        <v>10</v>
      </c>
    </row>
    <row r="57" spans="2:4" ht="12.75">
      <c r="B57" s="79" t="s">
        <v>27</v>
      </c>
      <c r="C57" s="105">
        <v>500000000</v>
      </c>
      <c r="D57" s="85">
        <v>20</v>
      </c>
    </row>
    <row r="58" spans="2:4" ht="12.75">
      <c r="B58" s="79" t="s">
        <v>28</v>
      </c>
      <c r="C58" s="105">
        <v>6000000000</v>
      </c>
      <c r="D58" s="85">
        <v>10</v>
      </c>
    </row>
    <row r="59" spans="2:4" ht="12.75">
      <c r="B59" s="79" t="s">
        <v>29</v>
      </c>
      <c r="C59" s="105">
        <v>6000000000</v>
      </c>
      <c r="D59" s="85">
        <v>10</v>
      </c>
    </row>
    <row r="60" spans="2:4" ht="12.75">
      <c r="B60" s="79" t="s">
        <v>30</v>
      </c>
      <c r="C60" s="105">
        <v>5000000000</v>
      </c>
      <c r="D60" s="85">
        <v>10</v>
      </c>
    </row>
    <row r="61" spans="2:4" ht="12.75">
      <c r="B61" s="79" t="s">
        <v>31</v>
      </c>
      <c r="C61" s="105">
        <v>100000000</v>
      </c>
      <c r="D61" s="85">
        <v>10</v>
      </c>
    </row>
    <row r="62" spans="2:4" ht="12.75">
      <c r="B62" s="79" t="s">
        <v>32</v>
      </c>
      <c r="C62" s="105">
        <v>6000000000</v>
      </c>
      <c r="D62" s="85">
        <v>10</v>
      </c>
    </row>
    <row r="63" spans="2:4" ht="12.75">
      <c r="B63" s="79" t="s">
        <v>33</v>
      </c>
      <c r="C63" s="105">
        <v>1000000000</v>
      </c>
      <c r="D63" s="85">
        <v>20</v>
      </c>
    </row>
    <row r="64" spans="2:4" ht="38.25">
      <c r="B64" s="79" t="s">
        <v>34</v>
      </c>
      <c r="C64" s="105">
        <v>500000000</v>
      </c>
      <c r="D64" s="85">
        <v>20</v>
      </c>
    </row>
    <row r="65" spans="2:4" ht="12.75">
      <c r="B65" s="81" t="s">
        <v>35</v>
      </c>
      <c r="C65" s="106">
        <v>2500000000</v>
      </c>
      <c r="D65" s="85">
        <v>10</v>
      </c>
    </row>
    <row r="66" spans="2:4" ht="12.75">
      <c r="B66" s="79" t="s">
        <v>36</v>
      </c>
      <c r="C66" s="105">
        <v>1000000000</v>
      </c>
      <c r="D66" s="85">
        <v>10</v>
      </c>
    </row>
    <row r="67" spans="2:4" ht="12.75">
      <c r="B67" s="79" t="s">
        <v>37</v>
      </c>
      <c r="C67" s="105">
        <v>600000000</v>
      </c>
      <c r="D67" s="85">
        <v>20</v>
      </c>
    </row>
    <row r="68" spans="2:4" ht="12.75">
      <c r="B68" s="79" t="s">
        <v>38</v>
      </c>
      <c r="C68" s="105">
        <v>500000000</v>
      </c>
      <c r="D68" s="85">
        <v>10</v>
      </c>
    </row>
    <row r="69" spans="2:4" ht="12.75">
      <c r="B69" s="79" t="s">
        <v>39</v>
      </c>
      <c r="C69" s="105">
        <v>500000000</v>
      </c>
      <c r="D69" s="85">
        <v>15</v>
      </c>
    </row>
    <row r="70" spans="2:4" ht="12.75">
      <c r="B70" s="79" t="s">
        <v>40</v>
      </c>
      <c r="C70" s="105">
        <v>500000000</v>
      </c>
      <c r="D70" s="85">
        <v>15</v>
      </c>
    </row>
    <row r="71" spans="2:4" ht="12.75">
      <c r="B71" s="79" t="s">
        <v>41</v>
      </c>
      <c r="C71" s="105">
        <v>1000000000</v>
      </c>
      <c r="D71" s="85">
        <v>15</v>
      </c>
    </row>
    <row r="72" spans="2:4" ht="25.5">
      <c r="B72" s="82" t="s">
        <v>42</v>
      </c>
      <c r="C72" s="83">
        <f>+C13</f>
        <v>36149033530.75</v>
      </c>
      <c r="D72" s="150" t="s">
        <v>12</v>
      </c>
    </row>
    <row r="73" spans="2:4" ht="12.75">
      <c r="B73" s="81" t="s">
        <v>43</v>
      </c>
      <c r="C73" s="105">
        <v>500000000</v>
      </c>
      <c r="D73" s="84">
        <v>20</v>
      </c>
    </row>
    <row r="74" spans="1:112" s="23" customFormat="1" ht="12.75">
      <c r="A74" s="21"/>
      <c r="B74" s="81" t="s">
        <v>44</v>
      </c>
      <c r="C74" s="106">
        <v>500000000</v>
      </c>
      <c r="D74" s="84">
        <v>20</v>
      </c>
      <c r="E74" s="21"/>
      <c r="F74" s="433"/>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2"/>
      <c r="CK74" s="22"/>
      <c r="CL74" s="22"/>
      <c r="CM74" s="22"/>
      <c r="CN74" s="22"/>
      <c r="CO74" s="22"/>
      <c r="CP74" s="22"/>
      <c r="CQ74" s="22"/>
      <c r="CR74" s="22"/>
      <c r="CS74" s="22"/>
      <c r="CT74" s="22"/>
      <c r="CU74" s="22"/>
      <c r="CV74" s="22"/>
      <c r="CW74" s="22"/>
      <c r="CX74" s="22"/>
      <c r="CY74" s="22"/>
      <c r="CZ74" s="22"/>
      <c r="DA74" s="22"/>
      <c r="DB74" s="22"/>
      <c r="DC74" s="22"/>
      <c r="DD74" s="21"/>
      <c r="DE74" s="21"/>
      <c r="DF74" s="21"/>
      <c r="DG74" s="21"/>
      <c r="DH74" s="21"/>
    </row>
    <row r="75" spans="2:112" ht="12.75">
      <c r="B75" s="81" t="s">
        <v>45</v>
      </c>
      <c r="C75" s="107" t="s">
        <v>46</v>
      </c>
      <c r="D75" s="84">
        <v>15</v>
      </c>
      <c r="CJ75" s="22"/>
      <c r="CK75" s="22"/>
      <c r="CL75" s="22"/>
      <c r="CM75" s="22"/>
      <c r="CN75" s="22"/>
      <c r="CO75" s="22"/>
      <c r="CP75" s="22"/>
      <c r="CQ75" s="22"/>
      <c r="CR75" s="22"/>
      <c r="CS75" s="22"/>
      <c r="CT75" s="22"/>
      <c r="CU75" s="22"/>
      <c r="CV75" s="22"/>
      <c r="CW75" s="22"/>
      <c r="CX75" s="22"/>
      <c r="CY75" s="22"/>
      <c r="CZ75" s="22"/>
      <c r="DA75" s="22"/>
      <c r="DB75" s="22"/>
      <c r="DC75" s="22"/>
      <c r="DD75" s="21"/>
      <c r="DE75" s="21"/>
      <c r="DF75" s="21"/>
      <c r="DG75" s="21"/>
      <c r="DH75" s="21"/>
    </row>
    <row r="76" spans="2:112" ht="12.75">
      <c r="B76" s="512" t="s">
        <v>47</v>
      </c>
      <c r="C76" s="513"/>
      <c r="D76" s="152">
        <f>SUM(D54:D75)</f>
        <v>300</v>
      </c>
      <c r="CJ76" s="22"/>
      <c r="CK76" s="22"/>
      <c r="CL76" s="22"/>
      <c r="CM76" s="22"/>
      <c r="CN76" s="22"/>
      <c r="CO76" s="22"/>
      <c r="CP76" s="22"/>
      <c r="CQ76" s="22"/>
      <c r="CR76" s="22"/>
      <c r="CS76" s="22"/>
      <c r="CT76" s="22"/>
      <c r="CU76" s="22"/>
      <c r="CV76" s="22"/>
      <c r="CW76" s="22"/>
      <c r="CX76" s="22"/>
      <c r="CY76" s="22"/>
      <c r="CZ76" s="22"/>
      <c r="DA76" s="22"/>
      <c r="DB76" s="22"/>
      <c r="DC76" s="22"/>
      <c r="DD76" s="21"/>
      <c r="DE76" s="21"/>
      <c r="DF76" s="21"/>
      <c r="DG76" s="21"/>
      <c r="DH76" s="21"/>
    </row>
    <row r="77" spans="2:112" ht="12.75" customHeight="1">
      <c r="B77" s="446" t="s">
        <v>48</v>
      </c>
      <c r="C77" s="446"/>
      <c r="D77" s="446" t="s">
        <v>23</v>
      </c>
      <c r="CJ77" s="22"/>
      <c r="CK77" s="22"/>
      <c r="CL77" s="22"/>
      <c r="CM77" s="22"/>
      <c r="CN77" s="22"/>
      <c r="CO77" s="22"/>
      <c r="CP77" s="22"/>
      <c r="CQ77" s="22"/>
      <c r="CR77" s="22"/>
      <c r="CS77" s="22"/>
      <c r="CT77" s="22"/>
      <c r="CU77" s="22"/>
      <c r="CV77" s="22"/>
      <c r="CW77" s="22"/>
      <c r="CX77" s="22"/>
      <c r="CY77" s="22"/>
      <c r="CZ77" s="22"/>
      <c r="DA77" s="22"/>
      <c r="DB77" s="22"/>
      <c r="DC77" s="22"/>
      <c r="DD77" s="21"/>
      <c r="DE77" s="21"/>
      <c r="DF77" s="21"/>
      <c r="DG77" s="21"/>
      <c r="DH77" s="21"/>
    </row>
    <row r="78" spans="2:112" ht="12.75">
      <c r="B78" s="446"/>
      <c r="C78" s="446"/>
      <c r="D78" s="446"/>
      <c r="CJ78" s="22"/>
      <c r="CK78" s="22"/>
      <c r="CL78" s="22"/>
      <c r="CM78" s="22"/>
      <c r="CN78" s="22"/>
      <c r="CO78" s="22"/>
      <c r="CP78" s="22"/>
      <c r="CQ78" s="22"/>
      <c r="CR78" s="22"/>
      <c r="CS78" s="22"/>
      <c r="CT78" s="22"/>
      <c r="CU78" s="22"/>
      <c r="CV78" s="22"/>
      <c r="CW78" s="22"/>
      <c r="CX78" s="22"/>
      <c r="CY78" s="22"/>
      <c r="CZ78" s="22"/>
      <c r="DA78" s="22"/>
      <c r="DB78" s="22"/>
      <c r="DC78" s="22"/>
      <c r="DD78" s="21"/>
      <c r="DE78" s="21"/>
      <c r="DF78" s="21"/>
      <c r="DG78" s="21"/>
      <c r="DH78" s="21"/>
    </row>
    <row r="79" spans="1:112" s="91" customFormat="1" ht="12.75">
      <c r="A79" s="90"/>
      <c r="B79" s="566" t="s">
        <v>544</v>
      </c>
      <c r="C79" s="567"/>
      <c r="D79" s="85">
        <v>4</v>
      </c>
      <c r="F79" s="432"/>
      <c r="CJ79" s="280"/>
      <c r="CK79" s="280"/>
      <c r="CL79" s="280"/>
      <c r="CM79" s="280"/>
      <c r="CN79" s="280"/>
      <c r="CO79" s="280"/>
      <c r="CP79" s="280"/>
      <c r="CQ79" s="280"/>
      <c r="CR79" s="280"/>
      <c r="CS79" s="280"/>
      <c r="CT79" s="280"/>
      <c r="CU79" s="280"/>
      <c r="CV79" s="280"/>
      <c r="CW79" s="280"/>
      <c r="CX79" s="280"/>
      <c r="CY79" s="280"/>
      <c r="CZ79" s="280"/>
      <c r="DA79" s="280"/>
      <c r="DB79" s="280"/>
      <c r="DC79" s="280"/>
      <c r="DD79" s="90"/>
      <c r="DE79" s="90"/>
      <c r="DF79" s="90"/>
      <c r="DG79" s="90"/>
      <c r="DH79" s="90"/>
    </row>
    <row r="80" spans="1:112" s="91" customFormat="1" ht="12.75">
      <c r="A80" s="90"/>
      <c r="B80" s="474" t="s">
        <v>543</v>
      </c>
      <c r="C80" s="475"/>
      <c r="D80" s="85">
        <v>4</v>
      </c>
      <c r="F80" s="432"/>
      <c r="CJ80" s="280"/>
      <c r="CK80" s="280"/>
      <c r="CL80" s="280"/>
      <c r="CM80" s="280"/>
      <c r="CN80" s="280"/>
      <c r="CO80" s="280"/>
      <c r="CP80" s="280"/>
      <c r="CQ80" s="280"/>
      <c r="CR80" s="280"/>
      <c r="CS80" s="280"/>
      <c r="CT80" s="280"/>
      <c r="CU80" s="280"/>
      <c r="CV80" s="280"/>
      <c r="CW80" s="280"/>
      <c r="CX80" s="280"/>
      <c r="CY80" s="280"/>
      <c r="CZ80" s="280"/>
      <c r="DA80" s="280"/>
      <c r="DB80" s="280"/>
      <c r="DC80" s="280"/>
      <c r="DD80" s="90"/>
      <c r="DE80" s="90"/>
      <c r="DF80" s="90"/>
      <c r="DG80" s="90"/>
      <c r="DH80" s="90"/>
    </row>
    <row r="81" spans="1:112" s="91" customFormat="1" ht="12.75">
      <c r="A81" s="90"/>
      <c r="B81" s="560" t="s">
        <v>542</v>
      </c>
      <c r="C81" s="462"/>
      <c r="D81" s="150" t="s">
        <v>12</v>
      </c>
      <c r="F81" s="432"/>
      <c r="CJ81" s="280"/>
      <c r="CK81" s="280"/>
      <c r="CL81" s="280"/>
      <c r="CM81" s="280"/>
      <c r="CN81" s="280"/>
      <c r="CO81" s="280"/>
      <c r="CP81" s="280"/>
      <c r="CQ81" s="280"/>
      <c r="CR81" s="280"/>
      <c r="CS81" s="280"/>
      <c r="CT81" s="280"/>
      <c r="CU81" s="280"/>
      <c r="CV81" s="280"/>
      <c r="CW81" s="280"/>
      <c r="CX81" s="280"/>
      <c r="CY81" s="280"/>
      <c r="CZ81" s="280"/>
      <c r="DA81" s="280"/>
      <c r="DB81" s="280"/>
      <c r="DC81" s="280"/>
      <c r="DD81" s="90"/>
      <c r="DE81" s="90"/>
      <c r="DF81" s="90"/>
      <c r="DG81" s="90"/>
      <c r="DH81" s="90"/>
    </row>
    <row r="82" spans="1:112" s="91" customFormat="1" ht="12.75">
      <c r="A82" s="90"/>
      <c r="B82" s="474" t="s">
        <v>541</v>
      </c>
      <c r="C82" s="475"/>
      <c r="D82" s="85">
        <v>4</v>
      </c>
      <c r="F82" s="432"/>
      <c r="CJ82" s="280"/>
      <c r="CK82" s="280"/>
      <c r="CL82" s="280"/>
      <c r="CM82" s="280"/>
      <c r="CN82" s="280"/>
      <c r="CO82" s="280"/>
      <c r="CP82" s="280"/>
      <c r="CQ82" s="280"/>
      <c r="CR82" s="280"/>
      <c r="CS82" s="280"/>
      <c r="CT82" s="280"/>
      <c r="CU82" s="280"/>
      <c r="CV82" s="280"/>
      <c r="CW82" s="280"/>
      <c r="CX82" s="280"/>
      <c r="CY82" s="280"/>
      <c r="CZ82" s="280"/>
      <c r="DA82" s="280"/>
      <c r="DB82" s="280"/>
      <c r="DC82" s="280"/>
      <c r="DD82" s="90"/>
      <c r="DE82" s="90"/>
      <c r="DF82" s="90"/>
      <c r="DG82" s="90"/>
      <c r="DH82" s="90"/>
    </row>
    <row r="83" spans="1:112" s="91" customFormat="1" ht="12.75">
      <c r="A83" s="90"/>
      <c r="B83" s="474" t="s">
        <v>540</v>
      </c>
      <c r="C83" s="475"/>
      <c r="D83" s="85">
        <v>4</v>
      </c>
      <c r="F83" s="432"/>
      <c r="CJ83" s="280"/>
      <c r="CK83" s="280"/>
      <c r="CL83" s="280"/>
      <c r="CM83" s="280"/>
      <c r="CN83" s="280"/>
      <c r="CO83" s="280"/>
      <c r="CP83" s="280"/>
      <c r="CQ83" s="280"/>
      <c r="CR83" s="280"/>
      <c r="CS83" s="280"/>
      <c r="CT83" s="280"/>
      <c r="CU83" s="280"/>
      <c r="CV83" s="280"/>
      <c r="CW83" s="280"/>
      <c r="CX83" s="280"/>
      <c r="CY83" s="280"/>
      <c r="CZ83" s="280"/>
      <c r="DA83" s="280"/>
      <c r="DB83" s="280"/>
      <c r="DC83" s="280"/>
      <c r="DD83" s="90"/>
      <c r="DE83" s="90"/>
      <c r="DF83" s="90"/>
      <c r="DG83" s="90"/>
      <c r="DH83" s="90"/>
    </row>
    <row r="84" spans="1:112" s="91" customFormat="1" ht="12.75">
      <c r="A84" s="90"/>
      <c r="B84" s="474" t="s">
        <v>539</v>
      </c>
      <c r="C84" s="475"/>
      <c r="D84" s="85">
        <v>8</v>
      </c>
      <c r="F84" s="432"/>
      <c r="CJ84" s="280"/>
      <c r="CK84" s="280"/>
      <c r="CL84" s="280"/>
      <c r="CM84" s="280"/>
      <c r="CN84" s="280"/>
      <c r="CO84" s="280"/>
      <c r="CP84" s="280"/>
      <c r="CQ84" s="280"/>
      <c r="CR84" s="280"/>
      <c r="CS84" s="280"/>
      <c r="CT84" s="280"/>
      <c r="CU84" s="280"/>
      <c r="CV84" s="280"/>
      <c r="CW84" s="280"/>
      <c r="CX84" s="280"/>
      <c r="CY84" s="280"/>
      <c r="CZ84" s="280"/>
      <c r="DA84" s="280"/>
      <c r="DB84" s="280"/>
      <c r="DC84" s="280"/>
      <c r="DD84" s="90"/>
      <c r="DE84" s="90"/>
      <c r="DF84" s="90"/>
      <c r="DG84" s="90"/>
      <c r="DH84" s="90"/>
    </row>
    <row r="85" spans="1:112" s="281" customFormat="1" ht="12.75">
      <c r="A85" s="90"/>
      <c r="B85" s="495" t="s">
        <v>538</v>
      </c>
      <c r="C85" s="452"/>
      <c r="D85" s="84">
        <v>4</v>
      </c>
      <c r="E85" s="90"/>
      <c r="F85" s="433"/>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280"/>
      <c r="CK85" s="280"/>
      <c r="CL85" s="280"/>
      <c r="CM85" s="280"/>
      <c r="CN85" s="280"/>
      <c r="CO85" s="280"/>
      <c r="CP85" s="280"/>
      <c r="CQ85" s="280"/>
      <c r="CR85" s="280"/>
      <c r="CS85" s="280"/>
      <c r="CT85" s="280"/>
      <c r="CU85" s="280"/>
      <c r="CV85" s="280"/>
      <c r="CW85" s="280"/>
      <c r="CX85" s="280"/>
      <c r="CY85" s="280"/>
      <c r="CZ85" s="280"/>
      <c r="DA85" s="280"/>
      <c r="DB85" s="280"/>
      <c r="DC85" s="280"/>
      <c r="DD85" s="90"/>
      <c r="DE85" s="90"/>
      <c r="DF85" s="90"/>
      <c r="DG85" s="90"/>
      <c r="DH85" s="90"/>
    </row>
    <row r="86" spans="1:6" s="91" customFormat="1" ht="12.75">
      <c r="A86" s="90"/>
      <c r="B86" s="495" t="s">
        <v>51</v>
      </c>
      <c r="C86" s="452"/>
      <c r="D86" s="85">
        <v>4</v>
      </c>
      <c r="F86" s="432"/>
    </row>
    <row r="87" spans="1:6" s="91" customFormat="1" ht="12.75">
      <c r="A87" s="90"/>
      <c r="B87" s="495" t="s">
        <v>785</v>
      </c>
      <c r="C87" s="452"/>
      <c r="D87" s="85">
        <v>4</v>
      </c>
      <c r="F87" s="432"/>
    </row>
    <row r="88" spans="1:6" s="91" customFormat="1" ht="12.75">
      <c r="A88" s="90"/>
      <c r="B88" s="495" t="s">
        <v>537</v>
      </c>
      <c r="C88" s="452"/>
      <c r="D88" s="85">
        <v>4</v>
      </c>
      <c r="F88" s="432"/>
    </row>
    <row r="89" spans="1:6" s="91" customFormat="1" ht="12.75">
      <c r="A89" s="90"/>
      <c r="B89" s="474" t="s">
        <v>536</v>
      </c>
      <c r="C89" s="475"/>
      <c r="D89" s="85">
        <v>4</v>
      </c>
      <c r="F89" s="432"/>
    </row>
    <row r="90" spans="1:6" s="91" customFormat="1" ht="12.75">
      <c r="A90" s="90"/>
      <c r="B90" s="474" t="s">
        <v>174</v>
      </c>
      <c r="C90" s="475"/>
      <c r="D90" s="85">
        <v>4</v>
      </c>
      <c r="F90" s="432"/>
    </row>
    <row r="91" spans="1:6" s="91" customFormat="1" ht="12.75">
      <c r="A91" s="90"/>
      <c r="B91" s="474" t="s">
        <v>175</v>
      </c>
      <c r="C91" s="475"/>
      <c r="D91" s="85">
        <v>4</v>
      </c>
      <c r="F91" s="432"/>
    </row>
    <row r="92" spans="1:6" s="91" customFormat="1" ht="12.75">
      <c r="A92" s="90"/>
      <c r="B92" s="474" t="s">
        <v>534</v>
      </c>
      <c r="C92" s="475"/>
      <c r="D92" s="85">
        <v>4</v>
      </c>
      <c r="F92" s="432"/>
    </row>
    <row r="93" spans="1:6" s="91" customFormat="1" ht="12.75">
      <c r="A93" s="90"/>
      <c r="B93" s="495" t="s">
        <v>535</v>
      </c>
      <c r="C93" s="452"/>
      <c r="D93" s="85">
        <v>4</v>
      </c>
      <c r="F93" s="432"/>
    </row>
    <row r="94" spans="1:6" s="91" customFormat="1" ht="12.75">
      <c r="A94" s="90"/>
      <c r="B94" s="474" t="s">
        <v>177</v>
      </c>
      <c r="C94" s="475"/>
      <c r="D94" s="85">
        <v>4</v>
      </c>
      <c r="F94" s="432"/>
    </row>
    <row r="95" spans="1:6" s="91" customFormat="1" ht="12.75">
      <c r="A95" s="90"/>
      <c r="B95" s="474" t="s">
        <v>533</v>
      </c>
      <c r="C95" s="475"/>
      <c r="D95" s="85">
        <v>4</v>
      </c>
      <c r="F95" s="432"/>
    </row>
    <row r="96" spans="1:6" s="91" customFormat="1" ht="12.75">
      <c r="A96" s="90"/>
      <c r="B96" s="474" t="s">
        <v>178</v>
      </c>
      <c r="C96" s="475"/>
      <c r="D96" s="85">
        <v>4</v>
      </c>
      <c r="F96" s="432"/>
    </row>
    <row r="97" spans="1:6" s="91" customFormat="1" ht="12.75">
      <c r="A97" s="90"/>
      <c r="B97" s="474" t="s">
        <v>179</v>
      </c>
      <c r="C97" s="475"/>
      <c r="D97" s="85">
        <v>4</v>
      </c>
      <c r="F97" s="432"/>
    </row>
    <row r="98" spans="1:6" s="91" customFormat="1" ht="12.75">
      <c r="A98" s="90"/>
      <c r="B98" s="474" t="s">
        <v>545</v>
      </c>
      <c r="C98" s="475"/>
      <c r="D98" s="85">
        <v>4</v>
      </c>
      <c r="F98" s="432"/>
    </row>
    <row r="99" spans="1:6" s="91" customFormat="1" ht="12.75">
      <c r="A99" s="90"/>
      <c r="B99" s="561" t="s">
        <v>181</v>
      </c>
      <c r="C99" s="562"/>
      <c r="D99" s="85">
        <v>4</v>
      </c>
      <c r="F99" s="432"/>
    </row>
    <row r="100" spans="1:6" s="91" customFormat="1" ht="12.75">
      <c r="A100" s="90"/>
      <c r="B100" s="561" t="s">
        <v>182</v>
      </c>
      <c r="C100" s="562"/>
      <c r="D100" s="85">
        <v>4</v>
      </c>
      <c r="F100" s="432"/>
    </row>
    <row r="101" spans="1:6" s="91" customFormat="1" ht="12.75">
      <c r="A101" s="90"/>
      <c r="B101" s="474" t="s">
        <v>546</v>
      </c>
      <c r="C101" s="475"/>
      <c r="D101" s="85">
        <v>4</v>
      </c>
      <c r="F101" s="432"/>
    </row>
    <row r="102" spans="1:6" s="91" customFormat="1" ht="12.75">
      <c r="A102" s="90"/>
      <c r="B102" s="561" t="s">
        <v>54</v>
      </c>
      <c r="C102" s="562"/>
      <c r="D102" s="85">
        <v>4</v>
      </c>
      <c r="F102" s="432"/>
    </row>
    <row r="103" spans="1:6" s="91" customFormat="1" ht="12.75">
      <c r="A103" s="90"/>
      <c r="B103" s="474" t="s">
        <v>547</v>
      </c>
      <c r="C103" s="475"/>
      <c r="D103" s="85">
        <v>4</v>
      </c>
      <c r="F103" s="432"/>
    </row>
    <row r="104" spans="1:6" s="91" customFormat="1" ht="12.75">
      <c r="A104" s="90"/>
      <c r="B104" s="495" t="s">
        <v>549</v>
      </c>
      <c r="C104" s="452"/>
      <c r="D104" s="84">
        <v>4</v>
      </c>
      <c r="F104" s="432"/>
    </row>
    <row r="105" spans="1:6" s="91" customFormat="1" ht="12.75">
      <c r="A105" s="90"/>
      <c r="B105" s="474" t="s">
        <v>548</v>
      </c>
      <c r="C105" s="475"/>
      <c r="D105" s="85">
        <v>4</v>
      </c>
      <c r="F105" s="432"/>
    </row>
    <row r="106" spans="1:6" s="91" customFormat="1" ht="12.75">
      <c r="A106" s="90"/>
      <c r="B106" s="474" t="s">
        <v>56</v>
      </c>
      <c r="C106" s="475"/>
      <c r="D106" s="85">
        <v>4</v>
      </c>
      <c r="F106" s="432"/>
    </row>
    <row r="107" spans="1:6" s="91" customFormat="1" ht="12.75">
      <c r="A107" s="90"/>
      <c r="B107" s="474" t="s">
        <v>57</v>
      </c>
      <c r="C107" s="475"/>
      <c r="D107" s="85">
        <v>4</v>
      </c>
      <c r="F107" s="432"/>
    </row>
    <row r="108" spans="1:51" s="281" customFormat="1" ht="12.75">
      <c r="A108" s="90"/>
      <c r="B108" s="495" t="s">
        <v>728</v>
      </c>
      <c r="C108" s="452"/>
      <c r="D108" s="84">
        <v>9</v>
      </c>
      <c r="E108" s="90"/>
      <c r="F108" s="433" t="s">
        <v>528</v>
      </c>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row>
    <row r="109" spans="1:6" s="91" customFormat="1" ht="12.75">
      <c r="A109" s="90"/>
      <c r="B109" s="474" t="s">
        <v>59</v>
      </c>
      <c r="C109" s="475"/>
      <c r="D109" s="85">
        <v>4</v>
      </c>
      <c r="F109" s="432"/>
    </row>
    <row r="110" spans="1:6" s="91" customFormat="1" ht="12.75">
      <c r="A110" s="90"/>
      <c r="B110" s="474" t="s">
        <v>60</v>
      </c>
      <c r="C110" s="475"/>
      <c r="D110" s="85">
        <v>9</v>
      </c>
      <c r="F110" s="432"/>
    </row>
    <row r="111" spans="1:6" s="91" customFormat="1" ht="12.75">
      <c r="A111" s="90"/>
      <c r="B111" s="474" t="s">
        <v>61</v>
      </c>
      <c r="C111" s="475"/>
      <c r="D111" s="85">
        <v>4</v>
      </c>
      <c r="F111" s="432"/>
    </row>
    <row r="112" spans="1:6" s="91" customFormat="1" ht="12.75">
      <c r="A112" s="90"/>
      <c r="B112" s="560" t="s">
        <v>62</v>
      </c>
      <c r="C112" s="462"/>
      <c r="D112" s="189" t="s">
        <v>12</v>
      </c>
      <c r="F112" s="432"/>
    </row>
    <row r="113" spans="1:6" s="91" customFormat="1" ht="14.25" customHeight="1">
      <c r="A113" s="90"/>
      <c r="B113" s="561" t="s">
        <v>527</v>
      </c>
      <c r="C113" s="562"/>
      <c r="D113" s="85">
        <v>4</v>
      </c>
      <c r="F113" s="432" t="s">
        <v>528</v>
      </c>
    </row>
    <row r="114" spans="1:6" s="91" customFormat="1" ht="12.75">
      <c r="A114" s="90"/>
      <c r="B114" s="474" t="s">
        <v>184</v>
      </c>
      <c r="C114" s="475"/>
      <c r="D114" s="85">
        <v>4</v>
      </c>
      <c r="F114" s="432"/>
    </row>
    <row r="115" spans="1:6" s="91" customFormat="1" ht="12.75">
      <c r="A115" s="90"/>
      <c r="B115" s="282" t="s">
        <v>550</v>
      </c>
      <c r="C115" s="273"/>
      <c r="D115" s="85">
        <v>9</v>
      </c>
      <c r="F115" s="432"/>
    </row>
    <row r="116" spans="1:6" s="91" customFormat="1" ht="12.75">
      <c r="A116" s="90"/>
      <c r="B116" s="282" t="s">
        <v>551</v>
      </c>
      <c r="C116" s="273"/>
      <c r="D116" s="85">
        <v>4</v>
      </c>
      <c r="F116" s="432"/>
    </row>
    <row r="117" spans="1:6" s="91" customFormat="1" ht="12.75">
      <c r="A117" s="90"/>
      <c r="B117" s="111" t="s">
        <v>552</v>
      </c>
      <c r="C117" s="274"/>
      <c r="D117" s="84">
        <v>4</v>
      </c>
      <c r="F117" s="432"/>
    </row>
    <row r="118" spans="1:6" s="91" customFormat="1" ht="12.75">
      <c r="A118" s="90"/>
      <c r="B118" s="110" t="s">
        <v>553</v>
      </c>
      <c r="C118" s="275"/>
      <c r="D118" s="189" t="s">
        <v>12</v>
      </c>
      <c r="F118" s="432"/>
    </row>
    <row r="119" spans="1:6" s="91" customFormat="1" ht="12.75">
      <c r="A119" s="90"/>
      <c r="B119" s="191" t="s">
        <v>529</v>
      </c>
      <c r="C119" s="277"/>
      <c r="D119" s="85">
        <v>4</v>
      </c>
      <c r="F119" s="432"/>
    </row>
    <row r="120" spans="1:6" s="91" customFormat="1" ht="12.75">
      <c r="A120" s="90"/>
      <c r="B120" s="191" t="s">
        <v>63</v>
      </c>
      <c r="C120" s="277"/>
      <c r="D120" s="85">
        <v>4</v>
      </c>
      <c r="F120" s="432"/>
    </row>
    <row r="121" spans="1:6" s="91" customFormat="1" ht="12.75">
      <c r="A121" s="90"/>
      <c r="B121" s="191" t="s">
        <v>554</v>
      </c>
      <c r="C121" s="277"/>
      <c r="D121" s="85">
        <v>4</v>
      </c>
      <c r="F121" s="432"/>
    </row>
    <row r="122" spans="2:6" s="90" customFormat="1" ht="12.75">
      <c r="B122" s="92" t="s">
        <v>555</v>
      </c>
      <c r="C122" s="93"/>
      <c r="D122" s="84">
        <v>4</v>
      </c>
      <c r="F122" s="433"/>
    </row>
    <row r="123" spans="1:6" s="91" customFormat="1" ht="24.75" customHeight="1">
      <c r="A123" s="90"/>
      <c r="B123" s="474" t="s">
        <v>65</v>
      </c>
      <c r="C123" s="475"/>
      <c r="D123" s="85">
        <v>9</v>
      </c>
      <c r="F123" s="432"/>
    </row>
    <row r="124" spans="1:6" s="91" customFormat="1" ht="12.75">
      <c r="A124" s="90"/>
      <c r="B124" s="474" t="s">
        <v>66</v>
      </c>
      <c r="C124" s="475"/>
      <c r="D124" s="85">
        <v>4</v>
      </c>
      <c r="F124" s="432"/>
    </row>
    <row r="125" spans="1:6" s="91" customFormat="1" ht="25.5" customHeight="1">
      <c r="A125" s="90"/>
      <c r="B125" s="560" t="s">
        <v>67</v>
      </c>
      <c r="C125" s="462"/>
      <c r="D125" s="189" t="s">
        <v>12</v>
      </c>
      <c r="F125" s="432"/>
    </row>
    <row r="126" spans="1:6" s="91" customFormat="1" ht="12.75">
      <c r="A126" s="90"/>
      <c r="B126" s="191" t="s">
        <v>68</v>
      </c>
      <c r="C126" s="277"/>
      <c r="D126" s="85">
        <v>4</v>
      </c>
      <c r="F126" s="432"/>
    </row>
    <row r="127" spans="1:6" s="91" customFormat="1" ht="12.75">
      <c r="A127" s="90"/>
      <c r="B127" s="191" t="s">
        <v>69</v>
      </c>
      <c r="C127" s="277"/>
      <c r="D127" s="85">
        <v>4</v>
      </c>
      <c r="F127" s="432"/>
    </row>
    <row r="128" spans="1:6" s="91" customFormat="1" ht="12.75">
      <c r="A128" s="90"/>
      <c r="B128" s="191" t="s">
        <v>70</v>
      </c>
      <c r="C128" s="277"/>
      <c r="D128" s="85">
        <v>4</v>
      </c>
      <c r="F128" s="432"/>
    </row>
    <row r="129" spans="1:6" s="91" customFormat="1" ht="25.5" customHeight="1">
      <c r="A129" s="90"/>
      <c r="B129" s="474" t="s">
        <v>71</v>
      </c>
      <c r="C129" s="475"/>
      <c r="D129" s="85">
        <v>4</v>
      </c>
      <c r="F129" s="432"/>
    </row>
    <row r="130" spans="1:6" s="91" customFormat="1" ht="25.5" customHeight="1">
      <c r="A130" s="90"/>
      <c r="B130" s="474" t="s">
        <v>72</v>
      </c>
      <c r="C130" s="475"/>
      <c r="D130" s="85">
        <v>4</v>
      </c>
      <c r="F130" s="432"/>
    </row>
    <row r="131" spans="1:6" s="91" customFormat="1" ht="62.25" customHeight="1">
      <c r="A131" s="90"/>
      <c r="B131" s="474" t="s">
        <v>73</v>
      </c>
      <c r="C131" s="475"/>
      <c r="D131" s="85">
        <v>4</v>
      </c>
      <c r="F131" s="432"/>
    </row>
    <row r="132" spans="1:6" s="91" customFormat="1" ht="29.25" customHeight="1">
      <c r="A132" s="90"/>
      <c r="B132" s="474" t="s">
        <v>74</v>
      </c>
      <c r="C132" s="475"/>
      <c r="D132" s="85">
        <v>4</v>
      </c>
      <c r="F132" s="432"/>
    </row>
    <row r="133" spans="1:6" s="91" customFormat="1" ht="39" customHeight="1">
      <c r="A133" s="90"/>
      <c r="B133" s="474" t="s">
        <v>75</v>
      </c>
      <c r="C133" s="475"/>
      <c r="D133" s="85">
        <v>4</v>
      </c>
      <c r="F133" s="432"/>
    </row>
    <row r="134" spans="1:6" s="91" customFormat="1" ht="40.5" customHeight="1">
      <c r="A134" s="90"/>
      <c r="B134" s="474" t="s">
        <v>76</v>
      </c>
      <c r="C134" s="475"/>
      <c r="D134" s="85">
        <v>4</v>
      </c>
      <c r="F134" s="432"/>
    </row>
    <row r="135" spans="1:6" s="91" customFormat="1" ht="12.75">
      <c r="A135" s="90"/>
      <c r="B135" s="191" t="s">
        <v>77</v>
      </c>
      <c r="C135" s="277"/>
      <c r="D135" s="85">
        <v>4</v>
      </c>
      <c r="F135" s="432"/>
    </row>
    <row r="136" spans="1:6" s="91" customFormat="1" ht="12.75">
      <c r="A136" s="90"/>
      <c r="B136" s="451" t="s">
        <v>736</v>
      </c>
      <c r="C136" s="465"/>
      <c r="D136" s="85">
        <v>4</v>
      </c>
      <c r="F136" s="432" t="s">
        <v>528</v>
      </c>
    </row>
    <row r="137" spans="1:6" s="91" customFormat="1" ht="12.75">
      <c r="A137" s="90"/>
      <c r="B137" s="191" t="s">
        <v>78</v>
      </c>
      <c r="C137" s="277"/>
      <c r="D137" s="85">
        <v>4</v>
      </c>
      <c r="F137" s="432"/>
    </row>
    <row r="138" spans="1:6" s="91" customFormat="1" ht="12.75">
      <c r="A138" s="90"/>
      <c r="B138" s="191" t="s">
        <v>79</v>
      </c>
      <c r="C138" s="277"/>
      <c r="D138" s="85">
        <v>4</v>
      </c>
      <c r="F138" s="432"/>
    </row>
    <row r="139" spans="1:6" s="91" customFormat="1" ht="12.75">
      <c r="A139" s="90"/>
      <c r="B139" s="191" t="s">
        <v>80</v>
      </c>
      <c r="C139" s="277"/>
      <c r="D139" s="85">
        <v>4</v>
      </c>
      <c r="F139" s="432"/>
    </row>
    <row r="140" spans="1:6" s="91" customFormat="1" ht="29.25" customHeight="1">
      <c r="A140" s="90"/>
      <c r="B140" s="474" t="e">
        <f>-las cláusulas de garantías que figuran en la póliza sólo serán aplicables en aquellos siniestros que tengan relación con ellas y no en los que ocurran por eventos ajenos a las mismas</f>
        <v>#NAME?</v>
      </c>
      <c r="C140" s="475"/>
      <c r="D140" s="85">
        <v>4</v>
      </c>
      <c r="F140" s="432"/>
    </row>
    <row r="141" spans="2:6" s="90" customFormat="1" ht="12.75">
      <c r="B141" s="92" t="s">
        <v>81</v>
      </c>
      <c r="C141" s="93"/>
      <c r="D141" s="84">
        <v>4</v>
      </c>
      <c r="F141" s="433"/>
    </row>
    <row r="142" spans="1:6" s="91" customFormat="1" ht="12.75">
      <c r="A142" s="90"/>
      <c r="B142" s="474" t="s">
        <v>82</v>
      </c>
      <c r="C142" s="475"/>
      <c r="D142" s="85">
        <v>8</v>
      </c>
      <c r="F142" s="432"/>
    </row>
    <row r="143" spans="1:6" s="91" customFormat="1" ht="12.75" customHeight="1">
      <c r="A143" s="90"/>
      <c r="B143" s="474" t="s">
        <v>83</v>
      </c>
      <c r="C143" s="475"/>
      <c r="D143" s="85">
        <v>4</v>
      </c>
      <c r="F143" s="432"/>
    </row>
    <row r="144" spans="2:6" s="90" customFormat="1" ht="12.75">
      <c r="B144" s="92" t="s">
        <v>84</v>
      </c>
      <c r="C144" s="93"/>
      <c r="D144" s="84">
        <v>4</v>
      </c>
      <c r="F144" s="433"/>
    </row>
    <row r="145" spans="1:6" s="91" customFormat="1" ht="12.75">
      <c r="A145" s="90"/>
      <c r="B145" s="545" t="s">
        <v>85</v>
      </c>
      <c r="C145" s="546"/>
      <c r="D145" s="137"/>
      <c r="F145" s="432"/>
    </row>
    <row r="146" spans="1:6" s="91" customFormat="1" ht="43.5" customHeight="1">
      <c r="A146" s="90"/>
      <c r="B146" s="547" t="s">
        <v>86</v>
      </c>
      <c r="C146" s="548"/>
      <c r="D146" s="138">
        <v>6</v>
      </c>
      <c r="F146" s="432"/>
    </row>
    <row r="147" spans="2:6" s="90" customFormat="1" ht="25.5" customHeight="1">
      <c r="B147" s="451" t="s">
        <v>727</v>
      </c>
      <c r="C147" s="465"/>
      <c r="D147" s="84">
        <v>3</v>
      </c>
      <c r="F147" s="433" t="s">
        <v>733</v>
      </c>
    </row>
    <row r="148" spans="2:6" s="90" customFormat="1" ht="12.75">
      <c r="B148" s="559" t="s">
        <v>729</v>
      </c>
      <c r="C148" s="544"/>
      <c r="D148" s="84">
        <v>2</v>
      </c>
      <c r="F148" s="433" t="s">
        <v>733</v>
      </c>
    </row>
    <row r="149" spans="2:6" s="90" customFormat="1" ht="12.75">
      <c r="B149" s="451" t="s">
        <v>730</v>
      </c>
      <c r="C149" s="452"/>
      <c r="D149" s="84">
        <v>2</v>
      </c>
      <c r="F149" s="433" t="s">
        <v>733</v>
      </c>
    </row>
    <row r="150" spans="2:6" s="90" customFormat="1" ht="12.75">
      <c r="B150" s="451" t="s">
        <v>731</v>
      </c>
      <c r="C150" s="452"/>
      <c r="D150" s="84">
        <v>3</v>
      </c>
      <c r="F150" s="433" t="s">
        <v>733</v>
      </c>
    </row>
    <row r="151" spans="2:6" s="90" customFormat="1" ht="24.75" customHeight="1">
      <c r="B151" s="451" t="s">
        <v>732</v>
      </c>
      <c r="C151" s="452"/>
      <c r="D151" s="84">
        <v>2</v>
      </c>
      <c r="F151" s="433" t="s">
        <v>733</v>
      </c>
    </row>
    <row r="152" spans="2:6" s="90" customFormat="1" ht="12.75">
      <c r="B152" s="451" t="s">
        <v>734</v>
      </c>
      <c r="C152" s="452"/>
      <c r="D152" s="84">
        <v>2</v>
      </c>
      <c r="F152" s="433" t="s">
        <v>733</v>
      </c>
    </row>
    <row r="153" spans="2:6" s="90" customFormat="1" ht="43.5" customHeight="1">
      <c r="B153" s="451" t="s">
        <v>735</v>
      </c>
      <c r="C153" s="452"/>
      <c r="D153" s="84">
        <v>4</v>
      </c>
      <c r="F153" s="433" t="s">
        <v>733</v>
      </c>
    </row>
    <row r="154" spans="1:6" s="91" customFormat="1" ht="12.75">
      <c r="A154" s="90"/>
      <c r="B154" s="555" t="s">
        <v>85</v>
      </c>
      <c r="C154" s="556"/>
      <c r="D154" s="601" t="s">
        <v>12</v>
      </c>
      <c r="F154" s="432"/>
    </row>
    <row r="155" spans="1:6" s="91" customFormat="1" ht="25.5" customHeight="1">
      <c r="A155" s="90"/>
      <c r="B155" s="557" t="s">
        <v>783</v>
      </c>
      <c r="C155" s="558"/>
      <c r="D155" s="602"/>
      <c r="F155" s="432"/>
    </row>
    <row r="156" spans="1:6" s="91" customFormat="1" ht="111.75" customHeight="1">
      <c r="A156" s="90"/>
      <c r="B156" s="604" t="s">
        <v>784</v>
      </c>
      <c r="C156" s="605"/>
      <c r="D156" s="603"/>
      <c r="F156" s="432"/>
    </row>
    <row r="157" spans="2:4" ht="12.75">
      <c r="B157" s="512" t="s">
        <v>47</v>
      </c>
      <c r="C157" s="513"/>
      <c r="D157" s="152">
        <f>SUM(D79:D155)</f>
        <v>300</v>
      </c>
    </row>
    <row r="158" spans="2:4" ht="12.75" customHeight="1">
      <c r="B158" s="529" t="s">
        <v>87</v>
      </c>
      <c r="C158" s="529"/>
      <c r="D158" s="529"/>
    </row>
    <row r="159" spans="2:4" ht="47.25" customHeight="1">
      <c r="B159" s="528" t="s">
        <v>88</v>
      </c>
      <c r="C159" s="528"/>
      <c r="D159" s="528"/>
    </row>
    <row r="160" spans="2:4" ht="25.5">
      <c r="B160" s="139" t="s">
        <v>89</v>
      </c>
      <c r="C160" s="140" t="s">
        <v>90</v>
      </c>
      <c r="D160" s="153">
        <v>150</v>
      </c>
    </row>
    <row r="161" spans="2:4" ht="25.5">
      <c r="B161" s="141" t="s">
        <v>91</v>
      </c>
      <c r="C161" s="105" t="s">
        <v>92</v>
      </c>
      <c r="D161" s="84">
        <v>35</v>
      </c>
    </row>
    <row r="162" spans="2:4" ht="25.5">
      <c r="B162" s="142" t="s">
        <v>93</v>
      </c>
      <c r="C162" s="106" t="s">
        <v>94</v>
      </c>
      <c r="D162" s="84">
        <v>8</v>
      </c>
    </row>
    <row r="163" spans="2:4" ht="25.5">
      <c r="B163" s="142" t="s">
        <v>95</v>
      </c>
      <c r="C163" s="106" t="s">
        <v>92</v>
      </c>
      <c r="D163" s="84">
        <v>10</v>
      </c>
    </row>
    <row r="164" spans="2:4" ht="25.5">
      <c r="B164" s="142" t="s">
        <v>96</v>
      </c>
      <c r="C164" s="106" t="s">
        <v>97</v>
      </c>
      <c r="D164" s="84">
        <v>4</v>
      </c>
    </row>
    <row r="165" spans="2:4" ht="25.5">
      <c r="B165" s="142" t="s">
        <v>98</v>
      </c>
      <c r="C165" s="106" t="s">
        <v>99</v>
      </c>
      <c r="D165" s="84">
        <v>4</v>
      </c>
    </row>
    <row r="166" spans="2:4" ht="25.5">
      <c r="B166" s="141" t="s">
        <v>100</v>
      </c>
      <c r="C166" s="105" t="s">
        <v>101</v>
      </c>
      <c r="D166" s="84">
        <v>10</v>
      </c>
    </row>
    <row r="167" spans="2:4" ht="25.5">
      <c r="B167" s="141" t="s">
        <v>102</v>
      </c>
      <c r="C167" s="105" t="s">
        <v>99</v>
      </c>
      <c r="D167" s="84">
        <v>10</v>
      </c>
    </row>
    <row r="168" spans="2:4" ht="12.75">
      <c r="B168" s="141" t="s">
        <v>103</v>
      </c>
      <c r="C168" s="105" t="s">
        <v>104</v>
      </c>
      <c r="D168" s="84">
        <v>9</v>
      </c>
    </row>
    <row r="169" spans="2:4" ht="12.75">
      <c r="B169" s="141" t="s">
        <v>105</v>
      </c>
      <c r="C169" s="105" t="s">
        <v>104</v>
      </c>
      <c r="D169" s="84">
        <v>10</v>
      </c>
    </row>
    <row r="170" spans="2:4" ht="15" customHeight="1">
      <c r="B170" s="512" t="s">
        <v>47</v>
      </c>
      <c r="C170" s="513"/>
      <c r="D170" s="152">
        <f>SUM(D160:D169)</f>
        <v>250</v>
      </c>
    </row>
    <row r="171" spans="2:4" ht="12.75" customHeight="1">
      <c r="B171" s="442" t="s">
        <v>106</v>
      </c>
      <c r="C171" s="442"/>
      <c r="D171" s="74" t="s">
        <v>23</v>
      </c>
    </row>
    <row r="172" spans="2:4" ht="15" customHeight="1">
      <c r="B172" s="26"/>
      <c r="C172" s="113"/>
      <c r="D172" s="154"/>
    </row>
    <row r="173" spans="2:4" ht="12.75">
      <c r="B173" s="26" t="s">
        <v>107</v>
      </c>
      <c r="C173" s="113"/>
      <c r="D173" s="154"/>
    </row>
    <row r="174" spans="2:4" ht="12.75">
      <c r="B174" s="26"/>
      <c r="C174" s="113"/>
      <c r="D174" s="154">
        <v>100</v>
      </c>
    </row>
    <row r="175" spans="2:4" ht="12.75">
      <c r="B175" s="28"/>
      <c r="C175" s="114"/>
      <c r="D175" s="155"/>
    </row>
    <row r="176" spans="1:6" s="5" customFormat="1" ht="12.75" customHeight="1">
      <c r="A176" s="22"/>
      <c r="B176" s="442" t="s">
        <v>108</v>
      </c>
      <c r="C176" s="442"/>
      <c r="D176" s="74" t="s">
        <v>23</v>
      </c>
      <c r="F176" s="432"/>
    </row>
    <row r="177" spans="1:6" s="5" customFormat="1" ht="12.75">
      <c r="A177" s="22"/>
      <c r="B177" s="283"/>
      <c r="C177" s="284"/>
      <c r="D177" s="154"/>
      <c r="F177" s="432"/>
    </row>
    <row r="178" spans="1:6" s="5" customFormat="1" ht="12.75">
      <c r="A178" s="22"/>
      <c r="B178" s="26" t="s">
        <v>108</v>
      </c>
      <c r="C178" s="285"/>
      <c r="D178" s="154">
        <v>50</v>
      </c>
      <c r="F178" s="432"/>
    </row>
    <row r="179" spans="1:6" s="5" customFormat="1" ht="12.75">
      <c r="A179" s="22"/>
      <c r="B179" s="28"/>
      <c r="C179" s="286"/>
      <c r="D179" s="136"/>
      <c r="F179" s="432"/>
    </row>
    <row r="180" spans="2:3" ht="12.75">
      <c r="B180" s="29"/>
      <c r="C180" s="117"/>
    </row>
    <row r="181" ht="12.75">
      <c r="B181" s="2"/>
    </row>
    <row r="182" spans="1:6" s="91" customFormat="1" ht="18">
      <c r="A182" s="90"/>
      <c r="B182" s="184" t="s">
        <v>109</v>
      </c>
      <c r="C182" s="182" t="s">
        <v>110</v>
      </c>
      <c r="D182" s="183" t="s">
        <v>2</v>
      </c>
      <c r="F182" s="432"/>
    </row>
    <row r="183" spans="2:4" ht="12.75">
      <c r="B183" s="30"/>
      <c r="C183" s="98"/>
      <c r="D183" s="147"/>
    </row>
    <row r="184" spans="2:4" ht="12.75">
      <c r="B184" s="217" t="s">
        <v>111</v>
      </c>
      <c r="C184" s="77">
        <f>Autos!O32</f>
        <v>319550000</v>
      </c>
      <c r="D184" s="189" t="s">
        <v>12</v>
      </c>
    </row>
    <row r="185" spans="2:4" ht="12.75">
      <c r="B185" s="30"/>
      <c r="C185" s="98"/>
      <c r="D185" s="147"/>
    </row>
    <row r="186" spans="2:4" ht="12.75">
      <c r="B186" s="218" t="s">
        <v>112</v>
      </c>
      <c r="C186" s="219"/>
      <c r="D186" s="189" t="s">
        <v>12</v>
      </c>
    </row>
    <row r="187" spans="2:4" ht="12.75">
      <c r="B187" s="31"/>
      <c r="C187" s="118"/>
      <c r="D187" s="157"/>
    </row>
    <row r="188" spans="2:4" ht="12.75">
      <c r="B188" s="32" t="s">
        <v>113</v>
      </c>
      <c r="C188" s="119"/>
      <c r="D188" s="119" t="s">
        <v>23</v>
      </c>
    </row>
    <row r="189" spans="1:6" s="91" customFormat="1" ht="15" customHeight="1">
      <c r="A189" s="90"/>
      <c r="B189" s="553" t="s">
        <v>641</v>
      </c>
      <c r="C189" s="554"/>
      <c r="D189" s="177">
        <v>70</v>
      </c>
      <c r="F189" s="432"/>
    </row>
    <row r="190" spans="2:4" ht="12.75">
      <c r="B190" s="190" t="s">
        <v>114</v>
      </c>
      <c r="C190" s="290"/>
      <c r="D190" s="187">
        <v>15</v>
      </c>
    </row>
    <row r="191" spans="2:4" ht="12.75">
      <c r="B191" s="190" t="s">
        <v>115</v>
      </c>
      <c r="C191" s="290"/>
      <c r="D191" s="187">
        <v>15</v>
      </c>
    </row>
    <row r="192" spans="2:4" ht="12.75">
      <c r="B192" s="190" t="s">
        <v>116</v>
      </c>
      <c r="C192" s="290"/>
      <c r="D192" s="187">
        <v>15</v>
      </c>
    </row>
    <row r="193" spans="2:4" ht="12.75">
      <c r="B193" s="190" t="s">
        <v>117</v>
      </c>
      <c r="C193" s="290"/>
      <c r="D193" s="187">
        <v>15</v>
      </c>
    </row>
    <row r="194" spans="2:4" ht="12.75">
      <c r="B194" s="190" t="s">
        <v>118</v>
      </c>
      <c r="C194" s="276"/>
      <c r="D194" s="187">
        <v>15</v>
      </c>
    </row>
    <row r="195" spans="2:4" ht="12.75">
      <c r="B195" s="190" t="s">
        <v>119</v>
      </c>
      <c r="C195" s="276"/>
      <c r="D195" s="187">
        <v>15</v>
      </c>
    </row>
    <row r="196" spans="2:4" ht="12.75">
      <c r="B196" s="190" t="s">
        <v>120</v>
      </c>
      <c r="C196" s="290"/>
      <c r="D196" s="187">
        <v>15</v>
      </c>
    </row>
    <row r="197" spans="2:4" ht="12.75">
      <c r="B197" s="190" t="s">
        <v>121</v>
      </c>
      <c r="C197" s="290"/>
      <c r="D197" s="187">
        <v>15</v>
      </c>
    </row>
    <row r="198" spans="2:4" ht="12.75">
      <c r="B198" s="190" t="s">
        <v>122</v>
      </c>
      <c r="C198" s="290"/>
      <c r="D198" s="187">
        <v>15</v>
      </c>
    </row>
    <row r="199" spans="2:4" ht="12.75">
      <c r="B199" s="322" t="s">
        <v>123</v>
      </c>
      <c r="C199" s="323" t="s">
        <v>3</v>
      </c>
      <c r="D199" s="189" t="s">
        <v>12</v>
      </c>
    </row>
    <row r="200" spans="2:6" s="21" customFormat="1" ht="12.75">
      <c r="B200" s="244" t="s">
        <v>124</v>
      </c>
      <c r="C200" s="324"/>
      <c r="D200" s="188">
        <v>5</v>
      </c>
      <c r="F200" s="433" t="s">
        <v>556</v>
      </c>
    </row>
    <row r="201" spans="2:6" s="21" customFormat="1" ht="12.75">
      <c r="B201" s="325" t="s">
        <v>530</v>
      </c>
      <c r="C201" s="324"/>
      <c r="D201" s="188">
        <v>20</v>
      </c>
      <c r="F201" s="433"/>
    </row>
    <row r="202" spans="2:6" s="21" customFormat="1" ht="12.75">
      <c r="B202" s="244" t="s">
        <v>125</v>
      </c>
      <c r="C202" s="324"/>
      <c r="D202" s="188">
        <v>15</v>
      </c>
      <c r="F202" s="433"/>
    </row>
    <row r="203" spans="2:6" s="21" customFormat="1" ht="12.75">
      <c r="B203" s="190" t="s">
        <v>126</v>
      </c>
      <c r="C203" s="324"/>
      <c r="D203" s="188">
        <v>15</v>
      </c>
      <c r="F203" s="433"/>
    </row>
    <row r="204" spans="1:6" s="91" customFormat="1" ht="12.75">
      <c r="A204" s="90"/>
      <c r="B204" s="451" t="s">
        <v>531</v>
      </c>
      <c r="C204" s="465"/>
      <c r="D204" s="187">
        <v>20</v>
      </c>
      <c r="F204" s="432"/>
    </row>
    <row r="205" spans="2:6" s="90" customFormat="1" ht="41.25" customHeight="1">
      <c r="B205" s="530" t="s">
        <v>127</v>
      </c>
      <c r="C205" s="531"/>
      <c r="D205" s="188">
        <v>20</v>
      </c>
      <c r="F205" s="433"/>
    </row>
    <row r="206" spans="2:4" ht="12.75">
      <c r="B206" s="512" t="s">
        <v>47</v>
      </c>
      <c r="C206" s="513"/>
      <c r="D206" s="158">
        <f>SUM(D189:D205)</f>
        <v>300</v>
      </c>
    </row>
    <row r="207" spans="2:4" ht="12.75" customHeight="1">
      <c r="B207" s="446" t="s">
        <v>48</v>
      </c>
      <c r="C207" s="446"/>
      <c r="D207" s="446" t="s">
        <v>23</v>
      </c>
    </row>
    <row r="208" spans="2:4" ht="12.75">
      <c r="B208" s="446"/>
      <c r="C208" s="446"/>
      <c r="D208" s="446"/>
    </row>
    <row r="209" spans="2:4" ht="12.75">
      <c r="B209" s="321" t="s">
        <v>557</v>
      </c>
      <c r="C209" s="289"/>
      <c r="D209" s="85">
        <v>15</v>
      </c>
    </row>
    <row r="210" spans="2:4" ht="12.75">
      <c r="B210" s="86" t="s">
        <v>532</v>
      </c>
      <c r="C210" s="276"/>
      <c r="D210" s="85">
        <v>15</v>
      </c>
    </row>
    <row r="211" spans="2:4" ht="12.75">
      <c r="B211" s="86" t="s">
        <v>558</v>
      </c>
      <c r="C211" s="276"/>
      <c r="D211" s="85">
        <v>15</v>
      </c>
    </row>
    <row r="212" spans="2:4" ht="12.75">
      <c r="B212" s="86" t="s">
        <v>559</v>
      </c>
      <c r="C212" s="276"/>
      <c r="D212" s="85">
        <v>15</v>
      </c>
    </row>
    <row r="213" spans="2:4" ht="12.75">
      <c r="B213" s="86" t="s">
        <v>129</v>
      </c>
      <c r="C213" s="276"/>
      <c r="D213" s="85">
        <v>15</v>
      </c>
    </row>
    <row r="214" spans="2:4" ht="12.75">
      <c r="B214" s="86" t="s">
        <v>52</v>
      </c>
      <c r="C214" s="276"/>
      <c r="D214" s="85">
        <v>10</v>
      </c>
    </row>
    <row r="215" spans="2:4" ht="12.75">
      <c r="B215" s="86" t="s">
        <v>61</v>
      </c>
      <c r="C215" s="276"/>
      <c r="D215" s="85">
        <v>10</v>
      </c>
    </row>
    <row r="216" spans="2:4" ht="12.75">
      <c r="B216" s="86" t="s">
        <v>130</v>
      </c>
      <c r="C216" s="276"/>
      <c r="D216" s="85">
        <v>20</v>
      </c>
    </row>
    <row r="217" spans="2:4" ht="12.75">
      <c r="B217" s="86" t="s">
        <v>131</v>
      </c>
      <c r="C217" s="276"/>
      <c r="D217" s="85">
        <v>15</v>
      </c>
    </row>
    <row r="218" spans="2:4" ht="12.75">
      <c r="B218" s="190" t="s">
        <v>132</v>
      </c>
      <c r="C218" s="277"/>
      <c r="D218" s="85">
        <v>10</v>
      </c>
    </row>
    <row r="219" spans="2:4" ht="12.75">
      <c r="B219" s="190" t="s">
        <v>133</v>
      </c>
      <c r="C219" s="277"/>
      <c r="D219" s="85">
        <v>10</v>
      </c>
    </row>
    <row r="220" spans="2:4" ht="12.75">
      <c r="B220" s="192" t="s">
        <v>134</v>
      </c>
      <c r="C220" s="326"/>
      <c r="D220" s="85">
        <v>15</v>
      </c>
    </row>
    <row r="221" spans="2:4" ht="12.75">
      <c r="B221" s="86" t="s">
        <v>135</v>
      </c>
      <c r="C221" s="276"/>
      <c r="D221" s="85">
        <v>15</v>
      </c>
    </row>
    <row r="222" spans="2:4" ht="12.75">
      <c r="B222" s="86" t="s">
        <v>136</v>
      </c>
      <c r="C222" s="276"/>
      <c r="D222" s="85">
        <v>15</v>
      </c>
    </row>
    <row r="223" spans="1:6" s="91" customFormat="1" ht="12.75">
      <c r="A223" s="90"/>
      <c r="B223" s="474" t="s">
        <v>137</v>
      </c>
      <c r="C223" s="475"/>
      <c r="D223" s="85">
        <v>15</v>
      </c>
      <c r="F223" s="432"/>
    </row>
    <row r="224" spans="2:4" ht="12.75">
      <c r="B224" s="291" t="s">
        <v>138</v>
      </c>
      <c r="C224" s="327"/>
      <c r="D224" s="591">
        <v>80</v>
      </c>
    </row>
    <row r="225" spans="1:6" s="91" customFormat="1" ht="30.75" customHeight="1">
      <c r="A225" s="90"/>
      <c r="B225" s="468" t="s">
        <v>139</v>
      </c>
      <c r="C225" s="469"/>
      <c r="D225" s="592"/>
      <c r="F225" s="432"/>
    </row>
    <row r="226" spans="1:6" s="91" customFormat="1" ht="98.25" customHeight="1">
      <c r="A226" s="90"/>
      <c r="B226" s="470" t="s">
        <v>572</v>
      </c>
      <c r="C226" s="471"/>
      <c r="D226" s="592"/>
      <c r="F226" s="432"/>
    </row>
    <row r="227" spans="1:6" s="91" customFormat="1" ht="12.75">
      <c r="A227" s="90"/>
      <c r="B227" s="451" t="s">
        <v>738</v>
      </c>
      <c r="C227" s="465"/>
      <c r="D227" s="85">
        <v>10</v>
      </c>
      <c r="F227" s="432" t="s">
        <v>733</v>
      </c>
    </row>
    <row r="228" spans="1:6" s="91" customFormat="1" ht="30" customHeight="1">
      <c r="A228" s="90"/>
      <c r="B228" s="466" t="s">
        <v>737</v>
      </c>
      <c r="C228" s="467"/>
      <c r="D228" s="422" t="s">
        <v>12</v>
      </c>
      <c r="F228" s="432" t="s">
        <v>733</v>
      </c>
    </row>
    <row r="229" spans="2:4" ht="12.75">
      <c r="B229" s="512" t="s">
        <v>47</v>
      </c>
      <c r="C229" s="513"/>
      <c r="D229" s="152">
        <f>SUM(D209:D228)</f>
        <v>300</v>
      </c>
    </row>
    <row r="230" spans="2:4" ht="12.75" customHeight="1">
      <c r="B230" s="529" t="s">
        <v>87</v>
      </c>
      <c r="C230" s="529"/>
      <c r="D230" s="529"/>
    </row>
    <row r="231" spans="2:4" ht="28.5" customHeight="1">
      <c r="B231" s="568" t="s">
        <v>642</v>
      </c>
      <c r="C231" s="569"/>
      <c r="D231" s="570"/>
    </row>
    <row r="232" spans="2:4" ht="12.75">
      <c r="B232" s="37"/>
      <c r="C232" s="120"/>
      <c r="D232" s="120"/>
    </row>
    <row r="233" spans="2:4" ht="12.75">
      <c r="B233" s="190" t="s">
        <v>141</v>
      </c>
      <c r="C233" s="106" t="s">
        <v>142</v>
      </c>
      <c r="D233" s="193">
        <v>250</v>
      </c>
    </row>
    <row r="234" spans="2:4" ht="12.75">
      <c r="B234" s="38"/>
      <c r="C234" s="121"/>
      <c r="D234" s="159"/>
    </row>
    <row r="235" spans="2:4" ht="12.75">
      <c r="B235" s="512" t="s">
        <v>47</v>
      </c>
      <c r="C235" s="513"/>
      <c r="D235" s="152">
        <f>SUM(D232:D234)</f>
        <v>250</v>
      </c>
    </row>
    <row r="236" spans="2:4" ht="12.75" customHeight="1">
      <c r="B236" s="442" t="s">
        <v>106</v>
      </c>
      <c r="C236" s="442"/>
      <c r="D236" s="74" t="s">
        <v>23</v>
      </c>
    </row>
    <row r="237" spans="2:4" ht="12.75">
      <c r="B237" s="26"/>
      <c r="C237" s="113"/>
      <c r="D237" s="154"/>
    </row>
    <row r="238" spans="2:4" ht="12.75">
      <c r="B238" s="26" t="s">
        <v>107</v>
      </c>
      <c r="C238" s="113"/>
      <c r="D238" s="154"/>
    </row>
    <row r="239" spans="2:4" ht="12.75">
      <c r="B239" s="26"/>
      <c r="C239" s="113"/>
      <c r="D239" s="154">
        <v>100</v>
      </c>
    </row>
    <row r="240" spans="2:4" ht="12.75">
      <c r="B240" s="28"/>
      <c r="C240" s="114"/>
      <c r="D240" s="155"/>
    </row>
    <row r="241" spans="1:6" s="5" customFormat="1" ht="12.75" customHeight="1">
      <c r="A241" s="22"/>
      <c r="B241" s="442" t="s">
        <v>108</v>
      </c>
      <c r="C241" s="442"/>
      <c r="D241" s="74" t="s">
        <v>23</v>
      </c>
      <c r="F241" s="432"/>
    </row>
    <row r="242" spans="1:6" s="5" customFormat="1" ht="12.75">
      <c r="A242" s="22"/>
      <c r="B242" s="283"/>
      <c r="C242" s="284"/>
      <c r="D242" s="154"/>
      <c r="F242" s="432"/>
    </row>
    <row r="243" spans="1:6" s="5" customFormat="1" ht="12.75">
      <c r="A243" s="22"/>
      <c r="B243" s="26" t="s">
        <v>108</v>
      </c>
      <c r="C243" s="285"/>
      <c r="D243" s="154">
        <v>50</v>
      </c>
      <c r="F243" s="432"/>
    </row>
    <row r="244" spans="1:6" s="5" customFormat="1" ht="12.75">
      <c r="A244" s="22"/>
      <c r="B244" s="28"/>
      <c r="C244" s="286"/>
      <c r="D244" s="136"/>
      <c r="F244" s="432"/>
    </row>
    <row r="245" spans="2:4" ht="12.75">
      <c r="B245" s="2"/>
      <c r="D245" s="168"/>
    </row>
    <row r="247" spans="1:6" s="91" customFormat="1" ht="18">
      <c r="A247" s="90"/>
      <c r="B247" s="184" t="s">
        <v>143</v>
      </c>
      <c r="C247" s="182" t="s">
        <v>110</v>
      </c>
      <c r="D247" s="182" t="s">
        <v>2</v>
      </c>
      <c r="F247" s="432"/>
    </row>
    <row r="248" spans="2:4" ht="12.75">
      <c r="B248" s="39"/>
      <c r="C248" s="122"/>
      <c r="D248" s="161"/>
    </row>
    <row r="249" spans="2:4" ht="25.5">
      <c r="B249" s="217" t="s">
        <v>144</v>
      </c>
      <c r="C249" s="83">
        <f>'Equipo y Maquinaria'!E28</f>
        <v>345745102.5</v>
      </c>
      <c r="D249" s="221" t="s">
        <v>12</v>
      </c>
    </row>
    <row r="250" spans="1:6" s="91" customFormat="1" ht="19.5" customHeight="1">
      <c r="A250" s="90"/>
      <c r="B250" s="223" t="s">
        <v>145</v>
      </c>
      <c r="C250" s="83">
        <f>+C249*0.05</f>
        <v>17287255.125</v>
      </c>
      <c r="D250" s="221" t="s">
        <v>12</v>
      </c>
      <c r="F250" s="432"/>
    </row>
    <row r="251" spans="2:4" ht="12.75">
      <c r="B251" s="18"/>
      <c r="C251" s="108"/>
      <c r="D251" s="45"/>
    </row>
    <row r="252" spans="2:4" ht="12.75">
      <c r="B252" s="442" t="s">
        <v>113</v>
      </c>
      <c r="C252" s="524"/>
      <c r="D252" s="74" t="s">
        <v>23</v>
      </c>
    </row>
    <row r="253" spans="2:4" ht="12.75">
      <c r="B253" s="265"/>
      <c r="C253" s="266"/>
      <c r="D253" s="163"/>
    </row>
    <row r="254" spans="2:4" ht="12.75">
      <c r="B254" s="190" t="s">
        <v>150</v>
      </c>
      <c r="C254" s="267"/>
      <c r="D254" s="187">
        <v>10</v>
      </c>
    </row>
    <row r="255" spans="2:4" ht="12.75">
      <c r="B255" s="190" t="s">
        <v>151</v>
      </c>
      <c r="C255" s="267"/>
      <c r="D255" s="187">
        <v>10</v>
      </c>
    </row>
    <row r="256" spans="2:4" ht="12.75">
      <c r="B256" s="190" t="s">
        <v>152</v>
      </c>
      <c r="C256" s="267"/>
      <c r="D256" s="187">
        <v>10</v>
      </c>
    </row>
    <row r="257" spans="2:4" ht="12.75">
      <c r="B257" s="185" t="s">
        <v>153</v>
      </c>
      <c r="C257" s="264" t="s">
        <v>154</v>
      </c>
      <c r="D257" s="187">
        <v>10</v>
      </c>
    </row>
    <row r="258" spans="2:4" ht="12.75">
      <c r="B258" s="185" t="s">
        <v>155</v>
      </c>
      <c r="C258" s="264" t="s">
        <v>154</v>
      </c>
      <c r="D258" s="187">
        <v>10</v>
      </c>
    </row>
    <row r="259" spans="2:4" ht="12.75">
      <c r="B259" s="190" t="s">
        <v>156</v>
      </c>
      <c r="C259" s="267"/>
      <c r="D259" s="187">
        <v>10</v>
      </c>
    </row>
    <row r="260" spans="2:4" ht="12.75">
      <c r="B260" s="190" t="s">
        <v>157</v>
      </c>
      <c r="C260" s="267"/>
      <c r="D260" s="187">
        <v>10</v>
      </c>
    </row>
    <row r="261" spans="2:4" ht="12.75">
      <c r="B261" s="190" t="s">
        <v>158</v>
      </c>
      <c r="C261" s="267"/>
      <c r="D261" s="187">
        <v>10</v>
      </c>
    </row>
    <row r="262" spans="2:4" ht="12.75">
      <c r="B262" s="190" t="s">
        <v>159</v>
      </c>
      <c r="C262" s="267"/>
      <c r="D262" s="187">
        <v>10</v>
      </c>
    </row>
    <row r="263" spans="2:4" ht="12.75">
      <c r="B263" s="190" t="s">
        <v>160</v>
      </c>
      <c r="C263" s="267"/>
      <c r="D263" s="187">
        <v>10</v>
      </c>
    </row>
    <row r="264" spans="2:4" ht="12.75">
      <c r="B264" s="190" t="s">
        <v>161</v>
      </c>
      <c r="C264" s="267"/>
      <c r="D264" s="187">
        <v>10</v>
      </c>
    </row>
    <row r="265" spans="2:4" ht="12.75">
      <c r="B265" s="190" t="s">
        <v>162</v>
      </c>
      <c r="C265" s="267"/>
      <c r="D265" s="187">
        <v>10</v>
      </c>
    </row>
    <row r="266" spans="2:4" ht="12.75">
      <c r="B266" s="192" t="s">
        <v>163</v>
      </c>
      <c r="C266" s="267"/>
      <c r="D266" s="240">
        <v>7</v>
      </c>
    </row>
    <row r="267" spans="2:4" ht="12.75">
      <c r="B267" s="192" t="s">
        <v>164</v>
      </c>
      <c r="C267" s="267"/>
      <c r="D267" s="85">
        <v>7</v>
      </c>
    </row>
    <row r="268" spans="2:4" ht="12.75">
      <c r="B268" s="192" t="s">
        <v>165</v>
      </c>
      <c r="C268" s="267"/>
      <c r="D268" s="85">
        <v>7</v>
      </c>
    </row>
    <row r="269" spans="2:4" ht="12.75">
      <c r="B269" s="192" t="s">
        <v>166</v>
      </c>
      <c r="C269" s="267"/>
      <c r="D269" s="85">
        <v>5</v>
      </c>
    </row>
    <row r="270" spans="2:4" ht="12.75">
      <c r="B270" s="192" t="s">
        <v>167</v>
      </c>
      <c r="C270" s="267"/>
      <c r="D270" s="85">
        <v>5</v>
      </c>
    </row>
    <row r="271" spans="2:6" s="21" customFormat="1" ht="12.75">
      <c r="B271" s="268" t="s">
        <v>168</v>
      </c>
      <c r="C271" s="269"/>
      <c r="D271" s="563">
        <v>9</v>
      </c>
      <c r="F271" s="433"/>
    </row>
    <row r="272" spans="2:6" s="21" customFormat="1" ht="12.75">
      <c r="B272" s="20" t="s">
        <v>169</v>
      </c>
      <c r="C272" s="19">
        <v>300000</v>
      </c>
      <c r="D272" s="564"/>
      <c r="F272" s="433"/>
    </row>
    <row r="273" spans="2:6" s="21" customFormat="1" ht="12.75">
      <c r="B273" s="270" t="s">
        <v>170</v>
      </c>
      <c r="C273" s="271">
        <v>20000000</v>
      </c>
      <c r="D273" s="565"/>
      <c r="F273" s="433"/>
    </row>
    <row r="274" spans="2:4" ht="12.75">
      <c r="B274" s="442" t="s">
        <v>22</v>
      </c>
      <c r="C274" s="524"/>
      <c r="D274" s="74" t="s">
        <v>23</v>
      </c>
    </row>
    <row r="275" spans="2:4" ht="12.75">
      <c r="B275" s="79" t="s">
        <v>146</v>
      </c>
      <c r="C275" s="105">
        <v>1000000000</v>
      </c>
      <c r="D275" s="240">
        <v>40</v>
      </c>
    </row>
    <row r="276" spans="2:4" ht="12.75">
      <c r="B276" s="79" t="s">
        <v>125</v>
      </c>
      <c r="C276" s="105">
        <v>100000000</v>
      </c>
      <c r="D276" s="240">
        <v>15</v>
      </c>
    </row>
    <row r="277" spans="2:4" ht="12.75">
      <c r="B277" s="79" t="s">
        <v>147</v>
      </c>
      <c r="C277" s="105">
        <v>100000000</v>
      </c>
      <c r="D277" s="240">
        <v>15</v>
      </c>
    </row>
    <row r="278" spans="2:4" ht="12.75">
      <c r="B278" s="79" t="s">
        <v>24</v>
      </c>
      <c r="C278" s="105">
        <v>150000000</v>
      </c>
      <c r="D278" s="240">
        <v>15</v>
      </c>
    </row>
    <row r="279" spans="2:4" ht="12.75">
      <c r="B279" s="79" t="s">
        <v>148</v>
      </c>
      <c r="C279" s="105">
        <v>50000000</v>
      </c>
      <c r="D279" s="240">
        <v>15</v>
      </c>
    </row>
    <row r="280" spans="2:4" ht="12.75">
      <c r="B280" s="79" t="s">
        <v>149</v>
      </c>
      <c r="C280" s="105">
        <v>50000000</v>
      </c>
      <c r="D280" s="240">
        <v>15</v>
      </c>
    </row>
    <row r="281" spans="2:4" ht="12.75">
      <c r="B281" s="272" t="s">
        <v>612</v>
      </c>
      <c r="C281" s="105">
        <v>100000000</v>
      </c>
      <c r="D281" s="240">
        <v>25</v>
      </c>
    </row>
    <row r="282" spans="2:4" ht="12.75">
      <c r="B282" s="512" t="s">
        <v>47</v>
      </c>
      <c r="C282" s="513"/>
      <c r="D282" s="158">
        <f>SUM(D253:D281)</f>
        <v>300</v>
      </c>
    </row>
    <row r="283" spans="2:4" ht="12.75" customHeight="1">
      <c r="B283" s="446" t="s">
        <v>48</v>
      </c>
      <c r="C283" s="446"/>
      <c r="D283" s="446" t="s">
        <v>23</v>
      </c>
    </row>
    <row r="284" spans="2:4" ht="12.75">
      <c r="B284" s="446"/>
      <c r="C284" s="446"/>
      <c r="D284" s="446"/>
    </row>
    <row r="285" spans="2:4" ht="12.75">
      <c r="B285" s="288" t="s">
        <v>49</v>
      </c>
      <c r="C285" s="289"/>
      <c r="D285" s="85">
        <v>10</v>
      </c>
    </row>
    <row r="286" spans="2:4" ht="12.75">
      <c r="B286" s="89" t="s">
        <v>128</v>
      </c>
      <c r="C286" s="276"/>
      <c r="D286" s="85">
        <v>10</v>
      </c>
    </row>
    <row r="287" spans="2:4" ht="12.75">
      <c r="B287" s="86" t="s">
        <v>171</v>
      </c>
      <c r="C287" s="276"/>
      <c r="D287" s="85">
        <v>10</v>
      </c>
    </row>
    <row r="288" spans="2:4" ht="12.75">
      <c r="B288" s="89" t="s">
        <v>172</v>
      </c>
      <c r="C288" s="276"/>
      <c r="D288" s="85">
        <v>10</v>
      </c>
    </row>
    <row r="289" spans="2:4" ht="12.75">
      <c r="B289" s="89" t="s">
        <v>173</v>
      </c>
      <c r="C289" s="276"/>
      <c r="D289" s="85">
        <v>5</v>
      </c>
    </row>
    <row r="290" spans="2:4" ht="12.75">
      <c r="B290" s="89" t="s">
        <v>595</v>
      </c>
      <c r="C290" s="276"/>
      <c r="D290" s="85">
        <v>5</v>
      </c>
    </row>
    <row r="291" spans="2:4" ht="12.75">
      <c r="B291" s="89" t="s">
        <v>596</v>
      </c>
      <c r="C291" s="276"/>
      <c r="D291" s="85">
        <v>5</v>
      </c>
    </row>
    <row r="292" spans="2:6" s="21" customFormat="1" ht="12.75">
      <c r="B292" s="89" t="s">
        <v>129</v>
      </c>
      <c r="C292" s="274"/>
      <c r="D292" s="84">
        <v>5</v>
      </c>
      <c r="F292" s="433"/>
    </row>
    <row r="293" spans="2:4" ht="12.75">
      <c r="B293" s="89" t="s">
        <v>597</v>
      </c>
      <c r="C293" s="276"/>
      <c r="D293" s="85">
        <v>5</v>
      </c>
    </row>
    <row r="294" spans="2:4" ht="12.75">
      <c r="B294" s="89" t="s">
        <v>598</v>
      </c>
      <c r="C294" s="276"/>
      <c r="D294" s="85">
        <v>5</v>
      </c>
    </row>
    <row r="295" spans="2:4" ht="12.75">
      <c r="B295" s="89" t="s">
        <v>52</v>
      </c>
      <c r="C295" s="276"/>
      <c r="D295" s="85">
        <v>5</v>
      </c>
    </row>
    <row r="296" spans="2:4" ht="12.75">
      <c r="B296" s="89" t="s">
        <v>599</v>
      </c>
      <c r="C296" s="276"/>
      <c r="D296" s="85">
        <v>5</v>
      </c>
    </row>
    <row r="297" spans="2:4" ht="12.75">
      <c r="B297" s="89" t="s">
        <v>600</v>
      </c>
      <c r="C297" s="276"/>
      <c r="D297" s="85">
        <v>5</v>
      </c>
    </row>
    <row r="298" spans="2:4" ht="12.75">
      <c r="B298" s="89" t="s">
        <v>601</v>
      </c>
      <c r="C298" s="276"/>
      <c r="D298" s="85">
        <v>5</v>
      </c>
    </row>
    <row r="299" spans="2:4" ht="12.75">
      <c r="B299" s="89" t="s">
        <v>602</v>
      </c>
      <c r="C299" s="276"/>
      <c r="D299" s="85">
        <v>5</v>
      </c>
    </row>
    <row r="300" spans="2:4" ht="12.75">
      <c r="B300" s="89" t="s">
        <v>180</v>
      </c>
      <c r="C300" s="276"/>
      <c r="D300" s="85">
        <v>5</v>
      </c>
    </row>
    <row r="301" spans="2:4" ht="12.75">
      <c r="B301" s="89" t="s">
        <v>53</v>
      </c>
      <c r="C301" s="276"/>
      <c r="D301" s="85">
        <v>5</v>
      </c>
    </row>
    <row r="302" spans="2:4" ht="12.75">
      <c r="B302" s="89" t="s">
        <v>603</v>
      </c>
      <c r="C302" s="276"/>
      <c r="D302" s="85">
        <v>5</v>
      </c>
    </row>
    <row r="303" spans="2:4" ht="12.75">
      <c r="B303" s="89" t="s">
        <v>604</v>
      </c>
      <c r="C303" s="276"/>
      <c r="D303" s="85">
        <v>5</v>
      </c>
    </row>
    <row r="304" spans="2:4" ht="12.75">
      <c r="B304" s="89" t="s">
        <v>55</v>
      </c>
      <c r="C304" s="276"/>
      <c r="D304" s="85">
        <v>5</v>
      </c>
    </row>
    <row r="305" spans="2:4" ht="12.75">
      <c r="B305" s="89" t="s">
        <v>605</v>
      </c>
      <c r="C305" s="276"/>
      <c r="D305" s="85">
        <v>5</v>
      </c>
    </row>
    <row r="306" spans="2:4" ht="12.75">
      <c r="B306" s="89" t="s">
        <v>606</v>
      </c>
      <c r="C306" s="276"/>
      <c r="D306" s="85">
        <v>5</v>
      </c>
    </row>
    <row r="307" spans="2:4" ht="12.75">
      <c r="B307" s="89" t="s">
        <v>607</v>
      </c>
      <c r="C307" s="276"/>
      <c r="D307" s="85">
        <v>5</v>
      </c>
    </row>
    <row r="308" spans="2:4" ht="12.75">
      <c r="B308" s="89" t="s">
        <v>608</v>
      </c>
      <c r="C308" s="276"/>
      <c r="D308" s="85">
        <v>5</v>
      </c>
    </row>
    <row r="309" spans="2:6" s="21" customFormat="1" ht="12.75">
      <c r="B309" s="89" t="s">
        <v>58</v>
      </c>
      <c r="C309" s="274"/>
      <c r="D309" s="84">
        <v>5</v>
      </c>
      <c r="F309" s="433"/>
    </row>
    <row r="310" spans="2:4" ht="12.75">
      <c r="B310" s="89" t="s">
        <v>59</v>
      </c>
      <c r="C310" s="276"/>
      <c r="D310" s="85">
        <v>5</v>
      </c>
    </row>
    <row r="311" spans="2:4" ht="12.75">
      <c r="B311" s="89" t="s">
        <v>61</v>
      </c>
      <c r="C311" s="276"/>
      <c r="D311" s="85">
        <v>8</v>
      </c>
    </row>
    <row r="312" spans="2:4" ht="12.75">
      <c r="B312" s="89" t="s">
        <v>609</v>
      </c>
      <c r="C312" s="276"/>
      <c r="D312" s="85">
        <v>8</v>
      </c>
    </row>
    <row r="313" spans="2:6" ht="12.75">
      <c r="B313" s="89" t="s">
        <v>742</v>
      </c>
      <c r="C313" s="276"/>
      <c r="D313" s="85">
        <v>8</v>
      </c>
      <c r="F313" s="432" t="s">
        <v>528</v>
      </c>
    </row>
    <row r="314" spans="2:4" ht="12.75">
      <c r="B314" s="86" t="s">
        <v>185</v>
      </c>
      <c r="C314" s="276"/>
      <c r="D314" s="85">
        <v>8</v>
      </c>
    </row>
    <row r="315" spans="2:4" ht="12.75">
      <c r="B315" s="86" t="s">
        <v>64</v>
      </c>
      <c r="C315" s="276"/>
      <c r="D315" s="85">
        <v>8</v>
      </c>
    </row>
    <row r="316" spans="2:4" ht="12.75">
      <c r="B316" s="86" t="s">
        <v>186</v>
      </c>
      <c r="C316" s="276"/>
      <c r="D316" s="85">
        <v>8</v>
      </c>
    </row>
    <row r="317" spans="2:4" ht="25.5" customHeight="1">
      <c r="B317" s="457" t="s">
        <v>613</v>
      </c>
      <c r="C317" s="458"/>
      <c r="D317" s="85">
        <v>8</v>
      </c>
    </row>
    <row r="318" spans="2:4" ht="25.5" customHeight="1">
      <c r="B318" s="549" t="s">
        <v>187</v>
      </c>
      <c r="C318" s="550"/>
      <c r="D318" s="150" t="s">
        <v>12</v>
      </c>
    </row>
    <row r="319" spans="2:4" ht="12.75">
      <c r="B319" s="287" t="s">
        <v>188</v>
      </c>
      <c r="C319" s="290"/>
      <c r="D319" s="85">
        <v>8</v>
      </c>
    </row>
    <row r="320" spans="2:4" ht="12.75">
      <c r="B320" s="438" t="s">
        <v>786</v>
      </c>
      <c r="C320" s="290"/>
      <c r="D320" s="85">
        <v>8</v>
      </c>
    </row>
    <row r="321" spans="2:4" ht="12.75">
      <c r="B321" s="551" t="s">
        <v>138</v>
      </c>
      <c r="C321" s="552"/>
      <c r="D321" s="137"/>
    </row>
    <row r="322" spans="2:4" ht="31.5" customHeight="1">
      <c r="B322" s="468" t="s">
        <v>139</v>
      </c>
      <c r="C322" s="469"/>
      <c r="D322" s="24" t="s">
        <v>3</v>
      </c>
    </row>
    <row r="323" spans="2:4" ht="99" customHeight="1">
      <c r="B323" s="472" t="s">
        <v>140</v>
      </c>
      <c r="C323" s="473"/>
      <c r="D323" s="138">
        <v>15</v>
      </c>
    </row>
    <row r="324" spans="1:6" s="91" customFormat="1" ht="12.75">
      <c r="A324" s="90"/>
      <c r="B324" s="297" t="s">
        <v>189</v>
      </c>
      <c r="C324" s="295"/>
      <c r="D324" s="292"/>
      <c r="F324" s="432"/>
    </row>
    <row r="325" spans="1:6" s="91" customFormat="1" ht="44.25" customHeight="1">
      <c r="A325" s="90"/>
      <c r="B325" s="541" t="s">
        <v>610</v>
      </c>
      <c r="C325" s="542"/>
      <c r="D325" s="293" t="s">
        <v>12</v>
      </c>
      <c r="F325" s="432"/>
    </row>
    <row r="326" spans="2:6" s="90" customFormat="1" ht="12.75">
      <c r="B326" s="298" t="s">
        <v>190</v>
      </c>
      <c r="C326" s="296"/>
      <c r="D326" s="258"/>
      <c r="F326" s="433"/>
    </row>
    <row r="327" spans="2:6" s="90" customFormat="1" ht="33" customHeight="1">
      <c r="B327" s="543" t="s">
        <v>739</v>
      </c>
      <c r="C327" s="544"/>
      <c r="D327" s="259">
        <v>20</v>
      </c>
      <c r="F327" s="433"/>
    </row>
    <row r="328" spans="2:6" s="90" customFormat="1" ht="12.75">
      <c r="B328" s="298" t="s">
        <v>191</v>
      </c>
      <c r="C328" s="296"/>
      <c r="D328" s="258"/>
      <c r="F328" s="433"/>
    </row>
    <row r="329" spans="2:6" s="90" customFormat="1" ht="32.25" customHeight="1">
      <c r="B329" s="543" t="s">
        <v>611</v>
      </c>
      <c r="C329" s="544"/>
      <c r="D329" s="259">
        <v>20</v>
      </c>
      <c r="F329" s="433"/>
    </row>
    <row r="330" spans="2:6" s="90" customFormat="1" ht="12.75">
      <c r="B330" s="457" t="s">
        <v>740</v>
      </c>
      <c r="C330" s="458"/>
      <c r="D330" s="85">
        <v>3</v>
      </c>
      <c r="F330" s="433" t="s">
        <v>733</v>
      </c>
    </row>
    <row r="331" spans="2:6" s="90" customFormat="1" ht="90" customHeight="1">
      <c r="B331" s="457" t="s">
        <v>741</v>
      </c>
      <c r="C331" s="458"/>
      <c r="D331" s="85">
        <v>3</v>
      </c>
      <c r="F331" s="433" t="s">
        <v>733</v>
      </c>
    </row>
    <row r="332" spans="2:6" s="90" customFormat="1" ht="12.75">
      <c r="B332" s="457" t="s">
        <v>743</v>
      </c>
      <c r="C332" s="458"/>
      <c r="D332" s="85">
        <v>3</v>
      </c>
      <c r="F332" s="433" t="s">
        <v>733</v>
      </c>
    </row>
    <row r="333" spans="2:6" s="90" customFormat="1" ht="26.25" customHeight="1">
      <c r="B333" s="457" t="s">
        <v>744</v>
      </c>
      <c r="C333" s="458"/>
      <c r="D333" s="85">
        <v>3</v>
      </c>
      <c r="F333" s="433" t="s">
        <v>733</v>
      </c>
    </row>
    <row r="334" spans="2:6" s="90" customFormat="1" ht="12.75">
      <c r="B334" s="457" t="s">
        <v>731</v>
      </c>
      <c r="C334" s="458"/>
      <c r="D334" s="85">
        <v>3</v>
      </c>
      <c r="F334" s="433" t="s">
        <v>733</v>
      </c>
    </row>
    <row r="335" spans="2:6" s="90" customFormat="1" ht="38.25" customHeight="1">
      <c r="B335" s="457" t="s">
        <v>732</v>
      </c>
      <c r="C335" s="458"/>
      <c r="D335" s="85">
        <v>3</v>
      </c>
      <c r="F335" s="433" t="s">
        <v>733</v>
      </c>
    </row>
    <row r="336" spans="2:6" s="90" customFormat="1" ht="90.75" customHeight="1">
      <c r="B336" s="457" t="s">
        <v>745</v>
      </c>
      <c r="C336" s="458"/>
      <c r="D336" s="85">
        <v>3</v>
      </c>
      <c r="F336" s="433" t="s">
        <v>733</v>
      </c>
    </row>
    <row r="337" spans="2:6" s="90" customFormat="1" ht="12.75">
      <c r="B337" s="423" t="s">
        <v>746</v>
      </c>
      <c r="C337" s="424"/>
      <c r="D337" s="383">
        <v>2</v>
      </c>
      <c r="F337" s="433" t="s">
        <v>733</v>
      </c>
    </row>
    <row r="338" spans="2:4" ht="12.75">
      <c r="B338" s="512" t="s">
        <v>47</v>
      </c>
      <c r="C338" s="513"/>
      <c r="D338" s="152">
        <f>SUM(D285:D337)</f>
        <v>300</v>
      </c>
    </row>
    <row r="339" spans="2:4" ht="12.75" customHeight="1">
      <c r="B339" s="529" t="s">
        <v>87</v>
      </c>
      <c r="C339" s="529"/>
      <c r="D339" s="529"/>
    </row>
    <row r="340" spans="2:4" ht="35.25" customHeight="1">
      <c r="B340" s="577" t="s">
        <v>88</v>
      </c>
      <c r="C340" s="577"/>
      <c r="D340" s="577"/>
    </row>
    <row r="341" spans="1:6" s="91" customFormat="1" ht="25.5">
      <c r="A341" s="90"/>
      <c r="B341" s="228" t="s">
        <v>192</v>
      </c>
      <c r="C341" s="109" t="s">
        <v>193</v>
      </c>
      <c r="D341" s="85">
        <v>90</v>
      </c>
      <c r="F341" s="432"/>
    </row>
    <row r="342" spans="1:6" s="91" customFormat="1" ht="25.5">
      <c r="A342" s="90"/>
      <c r="B342" s="228" t="s">
        <v>156</v>
      </c>
      <c r="C342" s="109" t="s">
        <v>94</v>
      </c>
      <c r="D342" s="85">
        <v>80</v>
      </c>
      <c r="F342" s="432"/>
    </row>
    <row r="343" spans="1:6" s="91" customFormat="1" ht="25.5">
      <c r="A343" s="90"/>
      <c r="B343" s="228" t="s">
        <v>194</v>
      </c>
      <c r="C343" s="109" t="s">
        <v>99</v>
      </c>
      <c r="D343" s="85">
        <v>80</v>
      </c>
      <c r="F343" s="432"/>
    </row>
    <row r="344" spans="2:4" ht="12.75">
      <c r="B344" s="512" t="s">
        <v>47</v>
      </c>
      <c r="C344" s="525"/>
      <c r="D344" s="164">
        <f>SUM(D341:D343)</f>
        <v>250</v>
      </c>
    </row>
    <row r="345" spans="2:4" ht="12.75" customHeight="1">
      <c r="B345" s="442" t="s">
        <v>106</v>
      </c>
      <c r="C345" s="442"/>
      <c r="D345" s="74" t="s">
        <v>23</v>
      </c>
    </row>
    <row r="346" spans="2:4" ht="12.75">
      <c r="B346" s="26"/>
      <c r="C346" s="113"/>
      <c r="D346" s="154"/>
    </row>
    <row r="347" spans="2:4" ht="12.75">
      <c r="B347" s="26" t="s">
        <v>107</v>
      </c>
      <c r="C347" s="113"/>
      <c r="D347" s="154"/>
    </row>
    <row r="348" spans="2:4" ht="12.75">
      <c r="B348" s="26"/>
      <c r="C348" s="113"/>
      <c r="D348" s="154">
        <v>100</v>
      </c>
    </row>
    <row r="349" spans="2:4" ht="12.75">
      <c r="B349" s="28"/>
      <c r="C349" s="114"/>
      <c r="D349" s="155"/>
    </row>
    <row r="350" spans="1:6" s="5" customFormat="1" ht="12.75" customHeight="1">
      <c r="A350" s="22"/>
      <c r="B350" s="442" t="s">
        <v>108</v>
      </c>
      <c r="C350" s="442"/>
      <c r="D350" s="74" t="s">
        <v>23</v>
      </c>
      <c r="F350" s="432"/>
    </row>
    <row r="351" spans="1:6" s="5" customFormat="1" ht="12.75">
      <c r="A351" s="22"/>
      <c r="B351" s="283"/>
      <c r="C351" s="284"/>
      <c r="D351" s="154"/>
      <c r="F351" s="432"/>
    </row>
    <row r="352" spans="1:6" s="5" customFormat="1" ht="12.75">
      <c r="A352" s="22"/>
      <c r="B352" s="26" t="s">
        <v>108</v>
      </c>
      <c r="C352" s="285"/>
      <c r="D352" s="154">
        <v>50</v>
      </c>
      <c r="F352" s="432"/>
    </row>
    <row r="353" spans="1:6" s="5" customFormat="1" ht="12.75">
      <c r="A353" s="22"/>
      <c r="B353" s="28"/>
      <c r="C353" s="286"/>
      <c r="D353" s="136"/>
      <c r="F353" s="432"/>
    </row>
    <row r="354" spans="2:4" ht="12.75">
      <c r="B354" s="27"/>
      <c r="C354" s="113"/>
      <c r="D354" s="168"/>
    </row>
    <row r="355" spans="2:4" ht="15.75">
      <c r="B355" s="41"/>
      <c r="C355" s="124"/>
      <c r="D355" s="425"/>
    </row>
    <row r="356" spans="2:4" ht="18">
      <c r="B356" s="184" t="s">
        <v>195</v>
      </c>
      <c r="C356" s="182" t="s">
        <v>110</v>
      </c>
      <c r="D356" s="182" t="s">
        <v>2</v>
      </c>
    </row>
    <row r="357" spans="2:4" ht="12.75">
      <c r="B357" s="39"/>
      <c r="C357" s="122"/>
      <c r="D357" s="161"/>
    </row>
    <row r="358" spans="2:6" ht="51">
      <c r="B358" s="217" t="s">
        <v>747</v>
      </c>
      <c r="C358" s="83"/>
      <c r="D358" s="221" t="s">
        <v>12</v>
      </c>
      <c r="F358" s="432" t="s">
        <v>528</v>
      </c>
    </row>
    <row r="359" spans="2:4" ht="12.75">
      <c r="B359" s="9"/>
      <c r="C359" s="19"/>
      <c r="D359" s="45"/>
    </row>
    <row r="360" spans="2:4" ht="12.75">
      <c r="B360" s="254" t="s">
        <v>196</v>
      </c>
      <c r="C360" s="303">
        <v>250000000</v>
      </c>
      <c r="D360" s="255" t="s">
        <v>12</v>
      </c>
    </row>
    <row r="361" spans="2:4" ht="12.75">
      <c r="B361" s="20" t="s">
        <v>21</v>
      </c>
      <c r="C361" s="44">
        <v>300000000</v>
      </c>
      <c r="D361" s="45"/>
    </row>
    <row r="362" spans="2:4" ht="12.75">
      <c r="B362" s="10" t="s">
        <v>3</v>
      </c>
      <c r="C362" s="101" t="s">
        <v>3</v>
      </c>
      <c r="D362" s="165"/>
    </row>
    <row r="363" spans="2:4" ht="12.75">
      <c r="B363" s="442" t="s">
        <v>113</v>
      </c>
      <c r="C363" s="524"/>
      <c r="D363" s="74" t="s">
        <v>23</v>
      </c>
    </row>
    <row r="364" spans="2:4" ht="12.75">
      <c r="B364" s="328" t="s">
        <v>197</v>
      </c>
      <c r="C364" s="329"/>
      <c r="D364" s="187">
        <v>10</v>
      </c>
    </row>
    <row r="365" spans="2:4" ht="12.75">
      <c r="B365" s="190" t="s">
        <v>156</v>
      </c>
      <c r="C365" s="290"/>
      <c r="D365" s="187">
        <v>20</v>
      </c>
    </row>
    <row r="366" spans="2:4" ht="12.75">
      <c r="B366" s="190" t="s">
        <v>198</v>
      </c>
      <c r="C366" s="290"/>
      <c r="D366" s="187">
        <v>30</v>
      </c>
    </row>
    <row r="367" spans="2:4" ht="12.75">
      <c r="B367" s="190" t="s">
        <v>199</v>
      </c>
      <c r="C367" s="290"/>
      <c r="D367" s="187">
        <v>30</v>
      </c>
    </row>
    <row r="368" spans="2:4" ht="12.75">
      <c r="B368" s="190" t="s">
        <v>200</v>
      </c>
      <c r="C368" s="290"/>
      <c r="D368" s="187">
        <v>30</v>
      </c>
    </row>
    <row r="369" spans="2:4" ht="12.75">
      <c r="B369" s="418" t="s">
        <v>201</v>
      </c>
      <c r="C369" s="426"/>
      <c r="D369" s="189" t="s">
        <v>12</v>
      </c>
    </row>
    <row r="370" spans="1:6" s="91" customFormat="1" ht="39.75" customHeight="1">
      <c r="A370" s="90"/>
      <c r="B370" s="461" t="s">
        <v>749</v>
      </c>
      <c r="C370" s="462"/>
      <c r="D370" s="189" t="s">
        <v>12</v>
      </c>
      <c r="F370" s="432" t="s">
        <v>528</v>
      </c>
    </row>
    <row r="371" spans="2:4" ht="12.75">
      <c r="B371" s="330" t="s">
        <v>615</v>
      </c>
      <c r="C371" s="290"/>
      <c r="D371" s="187">
        <v>30</v>
      </c>
    </row>
    <row r="372" spans="2:6" ht="12.75">
      <c r="B372" s="440" t="s">
        <v>748</v>
      </c>
      <c r="C372" s="441"/>
      <c r="D372" s="107">
        <v>50</v>
      </c>
      <c r="F372" s="432" t="s">
        <v>528</v>
      </c>
    </row>
    <row r="373" spans="2:4" ht="12.75">
      <c r="B373" s="190" t="s">
        <v>202</v>
      </c>
      <c r="C373" s="290"/>
      <c r="D373" s="107">
        <v>50</v>
      </c>
    </row>
    <row r="374" spans="2:4" ht="12.75">
      <c r="B374" s="331" t="s">
        <v>203</v>
      </c>
      <c r="C374" s="332"/>
      <c r="D374" s="107">
        <v>50</v>
      </c>
    </row>
    <row r="375" spans="2:4" ht="12.75">
      <c r="B375" s="512" t="s">
        <v>47</v>
      </c>
      <c r="C375" s="513"/>
      <c r="D375" s="158">
        <f>SUM(D364:D374)</f>
        <v>300</v>
      </c>
    </row>
    <row r="376" spans="2:6" s="21" customFormat="1" ht="12.75" customHeight="1">
      <c r="B376" s="446" t="s">
        <v>48</v>
      </c>
      <c r="C376" s="446"/>
      <c r="D376" s="446" t="s">
        <v>23</v>
      </c>
      <c r="F376" s="433"/>
    </row>
    <row r="377" spans="2:6" s="21" customFormat="1" ht="12.75">
      <c r="B377" s="446"/>
      <c r="C377" s="446"/>
      <c r="D377" s="446"/>
      <c r="F377" s="433"/>
    </row>
    <row r="378" spans="2:4" ht="12.75">
      <c r="B378" s="321" t="s">
        <v>49</v>
      </c>
      <c r="C378" s="289"/>
      <c r="D378" s="85">
        <v>5</v>
      </c>
    </row>
    <row r="379" spans="2:4" ht="12.75">
      <c r="B379" s="86" t="s">
        <v>50</v>
      </c>
      <c r="C379" s="276"/>
      <c r="D379" s="85">
        <v>5</v>
      </c>
    </row>
    <row r="380" spans="2:4" ht="12.75">
      <c r="B380" s="88" t="s">
        <v>616</v>
      </c>
      <c r="C380" s="275"/>
      <c r="D380" s="189" t="s">
        <v>12</v>
      </c>
    </row>
    <row r="381" spans="2:6" s="21" customFormat="1" ht="12.75">
      <c r="B381" s="89" t="s">
        <v>595</v>
      </c>
      <c r="C381" s="274"/>
      <c r="D381" s="84">
        <v>18</v>
      </c>
      <c r="F381" s="433"/>
    </row>
    <row r="382" spans="2:6" s="21" customFormat="1" ht="12.75">
      <c r="B382" s="89" t="s">
        <v>129</v>
      </c>
      <c r="C382" s="274"/>
      <c r="D382" s="84">
        <v>18</v>
      </c>
      <c r="F382" s="433"/>
    </row>
    <row r="383" spans="2:6" s="21" customFormat="1" ht="12.75">
      <c r="B383" s="89" t="s">
        <v>52</v>
      </c>
      <c r="C383" s="274"/>
      <c r="D383" s="84">
        <v>18</v>
      </c>
      <c r="F383" s="433"/>
    </row>
    <row r="384" spans="2:6" s="21" customFormat="1" ht="12.75">
      <c r="B384" s="89" t="s">
        <v>599</v>
      </c>
      <c r="C384" s="274"/>
      <c r="D384" s="84">
        <v>18</v>
      </c>
      <c r="F384" s="433"/>
    </row>
    <row r="385" spans="2:6" s="21" customFormat="1" ht="12.75">
      <c r="B385" s="89" t="s">
        <v>53</v>
      </c>
      <c r="C385" s="274"/>
      <c r="D385" s="84">
        <v>15</v>
      </c>
      <c r="F385" s="433"/>
    </row>
    <row r="386" spans="2:6" s="21" customFormat="1" ht="12.75">
      <c r="B386" s="89" t="s">
        <v>55</v>
      </c>
      <c r="C386" s="274"/>
      <c r="D386" s="84">
        <v>15</v>
      </c>
      <c r="F386" s="433"/>
    </row>
    <row r="387" spans="2:6" s="21" customFormat="1" ht="15" customHeight="1">
      <c r="B387" s="89" t="s">
        <v>605</v>
      </c>
      <c r="C387" s="274"/>
      <c r="D387" s="84">
        <v>15</v>
      </c>
      <c r="F387" s="433"/>
    </row>
    <row r="388" spans="2:4" ht="15" customHeight="1">
      <c r="B388" s="333" t="s">
        <v>617</v>
      </c>
      <c r="C388" s="274"/>
      <c r="D388" s="85">
        <v>15</v>
      </c>
    </row>
    <row r="389" spans="2:4" ht="12.75">
      <c r="B389" s="333" t="s">
        <v>618</v>
      </c>
      <c r="C389" s="274"/>
      <c r="D389" s="85">
        <v>15</v>
      </c>
    </row>
    <row r="390" spans="2:4" ht="12.75">
      <c r="B390" s="333" t="s">
        <v>204</v>
      </c>
      <c r="C390" s="274"/>
      <c r="D390" s="85">
        <v>10</v>
      </c>
    </row>
    <row r="391" spans="2:4" ht="12.75">
      <c r="B391" s="333" t="s">
        <v>619</v>
      </c>
      <c r="C391" s="274"/>
      <c r="D391" s="85">
        <v>20</v>
      </c>
    </row>
    <row r="392" spans="2:4" ht="12.75">
      <c r="B392" s="86" t="s">
        <v>205</v>
      </c>
      <c r="C392" s="276"/>
      <c r="D392" s="240">
        <v>10</v>
      </c>
    </row>
    <row r="393" spans="2:6" s="21" customFormat="1" ht="12.75">
      <c r="B393" s="86" t="s">
        <v>206</v>
      </c>
      <c r="C393" s="276"/>
      <c r="D393" s="85">
        <v>10</v>
      </c>
      <c r="F393" s="433"/>
    </row>
    <row r="394" spans="2:6" s="21" customFormat="1" ht="12.75">
      <c r="B394" s="333" t="s">
        <v>207</v>
      </c>
      <c r="C394" s="276"/>
      <c r="D394" s="85">
        <v>10</v>
      </c>
      <c r="F394" s="433"/>
    </row>
    <row r="395" spans="2:6" s="21" customFormat="1" ht="12.75">
      <c r="B395" s="333" t="s">
        <v>208</v>
      </c>
      <c r="C395" s="276"/>
      <c r="D395" s="85">
        <v>10</v>
      </c>
      <c r="F395" s="433"/>
    </row>
    <row r="396" spans="2:6" s="21" customFormat="1" ht="12.75">
      <c r="B396" s="333" t="s">
        <v>209</v>
      </c>
      <c r="C396" s="276"/>
      <c r="D396" s="85">
        <v>10</v>
      </c>
      <c r="F396" s="433"/>
    </row>
    <row r="397" spans="2:6" s="90" customFormat="1" ht="40.5" customHeight="1">
      <c r="B397" s="463" t="s">
        <v>210</v>
      </c>
      <c r="C397" s="464"/>
      <c r="D397" s="85">
        <v>10</v>
      </c>
      <c r="F397" s="433"/>
    </row>
    <row r="398" spans="2:6" s="90" customFormat="1" ht="38.25" customHeight="1">
      <c r="B398" s="463" t="s">
        <v>211</v>
      </c>
      <c r="C398" s="464"/>
      <c r="D398" s="85">
        <v>10</v>
      </c>
      <c r="F398" s="433"/>
    </row>
    <row r="399" spans="2:6" s="90" customFormat="1" ht="12.75">
      <c r="B399" s="142" t="s">
        <v>212</v>
      </c>
      <c r="C399" s="277"/>
      <c r="D399" s="85">
        <v>9</v>
      </c>
      <c r="F399" s="433"/>
    </row>
    <row r="400" spans="2:6" s="90" customFormat="1" ht="25.5" customHeight="1">
      <c r="B400" s="463" t="s">
        <v>213</v>
      </c>
      <c r="C400" s="464"/>
      <c r="D400" s="85">
        <v>20</v>
      </c>
      <c r="F400" s="433"/>
    </row>
    <row r="401" spans="2:6" s="90" customFormat="1" ht="12.75">
      <c r="B401" s="405" t="s">
        <v>750</v>
      </c>
      <c r="C401" s="277"/>
      <c r="D401" s="85">
        <v>2</v>
      </c>
      <c r="F401" s="433" t="s">
        <v>733</v>
      </c>
    </row>
    <row r="402" spans="2:6" s="90" customFormat="1" ht="12.75">
      <c r="B402" s="459" t="s">
        <v>751</v>
      </c>
      <c r="C402" s="460"/>
      <c r="D402" s="85">
        <v>2</v>
      </c>
      <c r="F402" s="433" t="s">
        <v>733</v>
      </c>
    </row>
    <row r="403" spans="2:6" s="90" customFormat="1" ht="25.5" customHeight="1">
      <c r="B403" s="459" t="s">
        <v>752</v>
      </c>
      <c r="C403" s="460"/>
      <c r="D403" s="85">
        <v>2</v>
      </c>
      <c r="F403" s="433" t="s">
        <v>733</v>
      </c>
    </row>
    <row r="404" spans="2:6" s="90" customFormat="1" ht="12.75">
      <c r="B404" s="405" t="s">
        <v>753</v>
      </c>
      <c r="C404" s="277"/>
      <c r="D404" s="85">
        <v>2</v>
      </c>
      <c r="F404" s="433" t="s">
        <v>733</v>
      </c>
    </row>
    <row r="405" spans="2:6" s="90" customFormat="1" ht="90" customHeight="1">
      <c r="B405" s="459" t="s">
        <v>754</v>
      </c>
      <c r="C405" s="460"/>
      <c r="D405" s="85">
        <v>2</v>
      </c>
      <c r="F405" s="433" t="s">
        <v>733</v>
      </c>
    </row>
    <row r="406" spans="2:6" s="90" customFormat="1" ht="12.75">
      <c r="B406" s="459" t="s">
        <v>731</v>
      </c>
      <c r="C406" s="460"/>
      <c r="D406" s="85">
        <v>2</v>
      </c>
      <c r="F406" s="433" t="s">
        <v>733</v>
      </c>
    </row>
    <row r="407" spans="2:6" s="90" customFormat="1" ht="27.75" customHeight="1">
      <c r="B407" s="459" t="s">
        <v>755</v>
      </c>
      <c r="C407" s="460"/>
      <c r="D407" s="85">
        <v>2</v>
      </c>
      <c r="F407" s="433" t="s">
        <v>733</v>
      </c>
    </row>
    <row r="408" spans="2:6" s="21" customFormat="1" ht="12.75">
      <c r="B408" s="512" t="s">
        <v>47</v>
      </c>
      <c r="C408" s="513"/>
      <c r="D408" s="152">
        <f>SUM(D378:D407)</f>
        <v>300</v>
      </c>
      <c r="F408" s="433"/>
    </row>
    <row r="409" spans="2:4" ht="12.75" customHeight="1">
      <c r="B409" s="529" t="s">
        <v>87</v>
      </c>
      <c r="C409" s="529"/>
      <c r="D409" s="529"/>
    </row>
    <row r="410" spans="2:4" ht="47.25" customHeight="1">
      <c r="B410" s="528" t="s">
        <v>88</v>
      </c>
      <c r="C410" s="528"/>
      <c r="D410" s="528"/>
    </row>
    <row r="411" spans="2:4" ht="12.75">
      <c r="B411" s="37"/>
      <c r="C411" s="126"/>
      <c r="D411" s="120"/>
    </row>
    <row r="412" spans="2:4" ht="12.75" customHeight="1">
      <c r="B412" s="190" t="s">
        <v>214</v>
      </c>
      <c r="C412" s="109" t="s">
        <v>215</v>
      </c>
      <c r="D412" s="85">
        <v>125</v>
      </c>
    </row>
    <row r="413" spans="2:4" ht="25.5">
      <c r="B413" s="191" t="s">
        <v>141</v>
      </c>
      <c r="C413" s="109" t="s">
        <v>99</v>
      </c>
      <c r="D413" s="85">
        <v>125</v>
      </c>
    </row>
    <row r="414" spans="2:6" s="21" customFormat="1" ht="12.75">
      <c r="B414" s="42"/>
      <c r="C414" s="127"/>
      <c r="D414" s="15"/>
      <c r="F414" s="433"/>
    </row>
    <row r="415" spans="2:6" s="21" customFormat="1" ht="12.75">
      <c r="B415" s="512" t="s">
        <v>47</v>
      </c>
      <c r="C415" s="513"/>
      <c r="D415" s="167">
        <f>SUM(D412:D414)</f>
        <v>250</v>
      </c>
      <c r="F415" s="433"/>
    </row>
    <row r="416" spans="2:4" ht="12.75" customHeight="1">
      <c r="B416" s="442" t="s">
        <v>106</v>
      </c>
      <c r="C416" s="442"/>
      <c r="D416" s="74" t="s">
        <v>23</v>
      </c>
    </row>
    <row r="417" spans="2:6" s="21" customFormat="1" ht="12.75">
      <c r="B417" s="26"/>
      <c r="C417" s="113"/>
      <c r="D417" s="154"/>
      <c r="F417" s="433"/>
    </row>
    <row r="418" spans="2:6" s="21" customFormat="1" ht="12.75">
      <c r="B418" s="26" t="s">
        <v>107</v>
      </c>
      <c r="C418" s="113"/>
      <c r="D418" s="154"/>
      <c r="F418" s="433"/>
    </row>
    <row r="419" spans="2:6" s="21" customFormat="1" ht="12.75">
      <c r="B419" s="26"/>
      <c r="C419" s="113"/>
      <c r="D419" s="154">
        <v>100</v>
      </c>
      <c r="F419" s="433"/>
    </row>
    <row r="420" spans="2:6" s="21" customFormat="1" ht="12.75">
      <c r="B420" s="28"/>
      <c r="C420" s="114"/>
      <c r="D420" s="155"/>
      <c r="F420" s="433"/>
    </row>
    <row r="421" spans="1:6" s="5" customFormat="1" ht="12.75" customHeight="1">
      <c r="A421" s="22"/>
      <c r="B421" s="442" t="s">
        <v>108</v>
      </c>
      <c r="C421" s="442"/>
      <c r="D421" s="74" t="s">
        <v>23</v>
      </c>
      <c r="F421" s="432"/>
    </row>
    <row r="422" spans="1:6" s="5" customFormat="1" ht="12.75">
      <c r="A422" s="22"/>
      <c r="B422" s="283"/>
      <c r="C422" s="284"/>
      <c r="D422" s="154"/>
      <c r="F422" s="432"/>
    </row>
    <row r="423" spans="1:6" s="5" customFormat="1" ht="12.75">
      <c r="A423" s="22"/>
      <c r="B423" s="26" t="s">
        <v>108</v>
      </c>
      <c r="C423" s="285"/>
      <c r="D423" s="154">
        <v>50</v>
      </c>
      <c r="F423" s="432"/>
    </row>
    <row r="424" spans="1:6" s="5" customFormat="1" ht="12.75">
      <c r="A424" s="22"/>
      <c r="B424" s="28"/>
      <c r="C424" s="286"/>
      <c r="D424" s="136"/>
      <c r="F424" s="432"/>
    </row>
    <row r="425" spans="2:6" s="21" customFormat="1" ht="12.75">
      <c r="B425" s="2"/>
      <c r="C425" s="95"/>
      <c r="D425" s="168"/>
      <c r="F425" s="433"/>
    </row>
    <row r="426" spans="2:4" ht="12.75">
      <c r="B426" s="43"/>
      <c r="C426" s="128"/>
      <c r="D426" s="128"/>
    </row>
    <row r="427" spans="1:6" s="5" customFormat="1" ht="17.25" customHeight="1">
      <c r="A427" s="22"/>
      <c r="B427" s="231" t="s">
        <v>216</v>
      </c>
      <c r="C427" s="502" t="s">
        <v>110</v>
      </c>
      <c r="D427" s="502" t="s">
        <v>2</v>
      </c>
      <c r="F427" s="432"/>
    </row>
    <row r="428" spans="1:6" s="5" customFormat="1" ht="18">
      <c r="A428" s="22"/>
      <c r="B428" s="232" t="s">
        <v>217</v>
      </c>
      <c r="C428" s="502"/>
      <c r="D428" s="502"/>
      <c r="F428" s="432"/>
    </row>
    <row r="429" spans="2:4" ht="12.75">
      <c r="B429" s="39"/>
      <c r="C429" s="122"/>
      <c r="D429" s="161"/>
    </row>
    <row r="430" spans="2:6" ht="102">
      <c r="B430" s="217" t="s">
        <v>756</v>
      </c>
      <c r="C430" s="83"/>
      <c r="D430" s="221" t="s">
        <v>12</v>
      </c>
      <c r="F430" s="432" t="s">
        <v>528</v>
      </c>
    </row>
    <row r="431" spans="2:4" ht="12.75">
      <c r="B431" s="9"/>
      <c r="C431" s="19"/>
      <c r="D431" s="45"/>
    </row>
    <row r="432" spans="2:4" ht="12.75">
      <c r="B432" s="256" t="s">
        <v>218</v>
      </c>
      <c r="C432" s="76">
        <v>1000000000</v>
      </c>
      <c r="D432" s="189" t="s">
        <v>12</v>
      </c>
    </row>
    <row r="433" spans="2:4" ht="12.75">
      <c r="B433" s="257" t="s">
        <v>21</v>
      </c>
      <c r="C433" s="236">
        <v>2000000000</v>
      </c>
      <c r="D433" s="253"/>
    </row>
    <row r="434" spans="2:4" ht="12.75">
      <c r="B434" s="257" t="s">
        <v>219</v>
      </c>
      <c r="C434" s="236">
        <v>3000000000</v>
      </c>
      <c r="D434" s="253"/>
    </row>
    <row r="435" spans="2:4" ht="12.75">
      <c r="B435" s="18"/>
      <c r="C435" s="108"/>
      <c r="D435" s="45"/>
    </row>
    <row r="436" spans="2:4" ht="12.75" customHeight="1">
      <c r="B436" s="529" t="s">
        <v>220</v>
      </c>
      <c r="C436" s="529"/>
      <c r="D436" s="529"/>
    </row>
    <row r="437" spans="2:4" ht="12.75" customHeight="1">
      <c r="B437" s="535" t="s">
        <v>787</v>
      </c>
      <c r="C437" s="536"/>
      <c r="D437" s="536"/>
    </row>
    <row r="438" spans="2:4" ht="12.75" customHeight="1">
      <c r="B438" s="537" t="s">
        <v>788</v>
      </c>
      <c r="C438" s="538"/>
      <c r="D438" s="538"/>
    </row>
    <row r="439" spans="2:5" ht="12.75" customHeight="1">
      <c r="B439" s="535" t="s">
        <v>789</v>
      </c>
      <c r="C439" s="536"/>
      <c r="D439" s="536"/>
      <c r="E439" s="439"/>
    </row>
    <row r="440" spans="2:5" ht="12.75" customHeight="1">
      <c r="B440" s="535" t="s">
        <v>790</v>
      </c>
      <c r="C440" s="536"/>
      <c r="D440" s="536"/>
      <c r="E440" s="439"/>
    </row>
    <row r="441" spans="2:4" ht="12.75">
      <c r="B441" s="442" t="s">
        <v>113</v>
      </c>
      <c r="C441" s="524"/>
      <c r="D441" s="74" t="s">
        <v>23</v>
      </c>
    </row>
    <row r="442" spans="2:4" ht="12.75">
      <c r="B442" s="328" t="s">
        <v>221</v>
      </c>
      <c r="C442" s="335"/>
      <c r="D442" s="107">
        <v>5</v>
      </c>
    </row>
    <row r="443" spans="2:4" ht="12.75">
      <c r="B443" s="190" t="s">
        <v>222</v>
      </c>
      <c r="C443" s="290"/>
      <c r="D443" s="107">
        <v>10</v>
      </c>
    </row>
    <row r="444" spans="2:4" ht="12.75">
      <c r="B444" s="190" t="s">
        <v>223</v>
      </c>
      <c r="C444" s="290"/>
      <c r="D444" s="107">
        <v>10</v>
      </c>
    </row>
    <row r="445" spans="2:4" ht="12.75">
      <c r="B445" s="190" t="s">
        <v>224</v>
      </c>
      <c r="C445" s="290"/>
      <c r="D445" s="107">
        <v>10</v>
      </c>
    </row>
    <row r="446" spans="2:4" ht="12.75">
      <c r="B446" s="185" t="s">
        <v>225</v>
      </c>
      <c r="C446" s="107" t="s">
        <v>591</v>
      </c>
      <c r="D446" s="107">
        <v>20</v>
      </c>
    </row>
    <row r="447" spans="2:4" ht="12.75">
      <c r="B447" s="190" t="s">
        <v>227</v>
      </c>
      <c r="C447" s="290"/>
      <c r="D447" s="107">
        <v>10</v>
      </c>
    </row>
    <row r="448" spans="2:4" ht="12.75">
      <c r="B448" s="190" t="s">
        <v>228</v>
      </c>
      <c r="C448" s="290"/>
      <c r="D448" s="107">
        <v>5</v>
      </c>
    </row>
    <row r="449" spans="2:4" ht="12.75">
      <c r="B449" s="190" t="s">
        <v>229</v>
      </c>
      <c r="C449" s="290"/>
      <c r="D449" s="107">
        <v>5</v>
      </c>
    </row>
    <row r="450" spans="2:6" ht="25.5" customHeight="1">
      <c r="B450" s="449" t="s">
        <v>757</v>
      </c>
      <c r="C450" s="450"/>
      <c r="D450" s="107">
        <v>5</v>
      </c>
      <c r="F450" s="432" t="s">
        <v>528</v>
      </c>
    </row>
    <row r="451" spans="2:4" ht="12.75">
      <c r="B451" s="185" t="s">
        <v>230</v>
      </c>
      <c r="C451" s="107" t="s">
        <v>592</v>
      </c>
      <c r="D451" s="107">
        <v>20</v>
      </c>
    </row>
    <row r="452" spans="2:4" ht="12.75">
      <c r="B452" s="185" t="s">
        <v>125</v>
      </c>
      <c r="C452" s="107" t="s">
        <v>231</v>
      </c>
      <c r="D452" s="107">
        <v>20</v>
      </c>
    </row>
    <row r="453" spans="2:4" ht="12.75">
      <c r="B453" s="185" t="s">
        <v>232</v>
      </c>
      <c r="C453" s="107" t="s">
        <v>226</v>
      </c>
      <c r="D453" s="107">
        <v>20</v>
      </c>
    </row>
    <row r="454" spans="2:4" ht="12.75">
      <c r="B454" s="190" t="s">
        <v>233</v>
      </c>
      <c r="C454" s="290"/>
      <c r="D454" s="107">
        <v>7</v>
      </c>
    </row>
    <row r="455" spans="2:4" ht="12.75">
      <c r="B455" s="190" t="s">
        <v>234</v>
      </c>
      <c r="C455" s="290"/>
      <c r="D455" s="107">
        <v>7</v>
      </c>
    </row>
    <row r="456" spans="2:4" ht="12.75">
      <c r="B456" s="190" t="s">
        <v>235</v>
      </c>
      <c r="C456" s="290"/>
      <c r="D456" s="107">
        <v>7</v>
      </c>
    </row>
    <row r="457" spans="2:4" ht="25.5" customHeight="1">
      <c r="B457" s="534" t="s">
        <v>236</v>
      </c>
      <c r="C457" s="441"/>
      <c r="D457" s="107">
        <v>7</v>
      </c>
    </row>
    <row r="458" spans="2:4" ht="12.75">
      <c r="B458" s="190" t="s">
        <v>237</v>
      </c>
      <c r="C458" s="290"/>
      <c r="D458" s="107">
        <v>7</v>
      </c>
    </row>
    <row r="459" spans="2:4" ht="12.75">
      <c r="B459" s="447" t="s">
        <v>238</v>
      </c>
      <c r="C459" s="448"/>
      <c r="D459" s="107">
        <v>7</v>
      </c>
    </row>
    <row r="460" spans="2:4" ht="12.75">
      <c r="B460" s="190" t="s">
        <v>239</v>
      </c>
      <c r="C460" s="290"/>
      <c r="D460" s="188">
        <v>7</v>
      </c>
    </row>
    <row r="461" spans="2:6" ht="51.75" customHeight="1">
      <c r="B461" s="440" t="s">
        <v>758</v>
      </c>
      <c r="C461" s="445"/>
      <c r="D461" s="187">
        <v>10</v>
      </c>
      <c r="F461" s="432" t="s">
        <v>528</v>
      </c>
    </row>
    <row r="462" spans="2:4" ht="12.75" customHeight="1">
      <c r="B462" s="534" t="s">
        <v>240</v>
      </c>
      <c r="C462" s="441"/>
      <c r="D462" s="187">
        <v>7</v>
      </c>
    </row>
    <row r="463" spans="2:4" ht="12.75">
      <c r="B463" s="190" t="s">
        <v>241</v>
      </c>
      <c r="C463" s="240"/>
      <c r="D463" s="187">
        <v>7</v>
      </c>
    </row>
    <row r="464" spans="2:4" ht="12.75">
      <c r="B464" s="190" t="s">
        <v>242</v>
      </c>
      <c r="C464" s="240"/>
      <c r="D464" s="187">
        <v>7</v>
      </c>
    </row>
    <row r="465" spans="2:4" ht="12.75">
      <c r="B465" s="190" t="s">
        <v>243</v>
      </c>
      <c r="C465" s="290"/>
      <c r="D465" s="187">
        <v>5</v>
      </c>
    </row>
    <row r="466" spans="2:6" s="21" customFormat="1" ht="87.75" customHeight="1">
      <c r="B466" s="449" t="s">
        <v>762</v>
      </c>
      <c r="C466" s="450"/>
      <c r="D466" s="188">
        <v>5</v>
      </c>
      <c r="F466" s="432" t="s">
        <v>528</v>
      </c>
    </row>
    <row r="467" spans="2:4" ht="12.75">
      <c r="B467" s="190" t="s">
        <v>244</v>
      </c>
      <c r="C467" s="290"/>
      <c r="D467" s="187">
        <v>5</v>
      </c>
    </row>
    <row r="468" spans="2:4" ht="12.75">
      <c r="B468" s="190" t="s">
        <v>245</v>
      </c>
      <c r="C468" s="290"/>
      <c r="D468" s="187">
        <v>5</v>
      </c>
    </row>
    <row r="469" spans="2:4" ht="12.75">
      <c r="B469" s="190" t="s">
        <v>246</v>
      </c>
      <c r="C469" s="290"/>
      <c r="D469" s="187">
        <v>5</v>
      </c>
    </row>
    <row r="470" spans="2:6" ht="41.25" customHeight="1">
      <c r="B470" s="440" t="s">
        <v>759</v>
      </c>
      <c r="C470" s="441"/>
      <c r="D470" s="187">
        <v>5</v>
      </c>
      <c r="F470" s="432" t="s">
        <v>528</v>
      </c>
    </row>
    <row r="471" spans="2:4" ht="12.75">
      <c r="B471" s="190" t="s">
        <v>247</v>
      </c>
      <c r="C471" s="290"/>
      <c r="D471" s="187">
        <v>5</v>
      </c>
    </row>
    <row r="472" spans="1:6" s="337" customFormat="1" ht="25.5" customHeight="1">
      <c r="A472" s="336"/>
      <c r="B472" s="474" t="s">
        <v>248</v>
      </c>
      <c r="C472" s="475"/>
      <c r="D472" s="187">
        <v>7</v>
      </c>
      <c r="F472" s="432"/>
    </row>
    <row r="473" spans="1:6" s="337" customFormat="1" ht="12.75">
      <c r="A473" s="336"/>
      <c r="B473" s="474" t="s">
        <v>249</v>
      </c>
      <c r="C473" s="475"/>
      <c r="D473" s="240">
        <v>7</v>
      </c>
      <c r="F473" s="432"/>
    </row>
    <row r="474" spans="1:6" s="337" customFormat="1" ht="12.75">
      <c r="A474" s="336"/>
      <c r="B474" s="191" t="s">
        <v>250</v>
      </c>
      <c r="C474" s="338"/>
      <c r="D474" s="240">
        <v>7</v>
      </c>
      <c r="F474" s="432"/>
    </row>
    <row r="475" spans="1:6" s="337" customFormat="1" ht="12.75">
      <c r="A475" s="336"/>
      <c r="B475" s="191" t="s">
        <v>251</v>
      </c>
      <c r="C475" s="338"/>
      <c r="D475" s="240">
        <v>7</v>
      </c>
      <c r="F475" s="432"/>
    </row>
    <row r="476" spans="1:6" s="337" customFormat="1" ht="30" customHeight="1">
      <c r="A476" s="336"/>
      <c r="B476" s="474" t="s">
        <v>252</v>
      </c>
      <c r="C476" s="475"/>
      <c r="D476" s="240">
        <v>7</v>
      </c>
      <c r="F476" s="432"/>
    </row>
    <row r="477" spans="1:6" s="337" customFormat="1" ht="12.75">
      <c r="A477" s="336"/>
      <c r="B477" s="191" t="s">
        <v>253</v>
      </c>
      <c r="C477" s="338" t="s">
        <v>3</v>
      </c>
      <c r="D477" s="240"/>
      <c r="F477" s="432"/>
    </row>
    <row r="478" spans="1:6" s="337" customFormat="1" ht="38.25" customHeight="1">
      <c r="A478" s="336"/>
      <c r="B478" s="474" t="s">
        <v>254</v>
      </c>
      <c r="C478" s="475"/>
      <c r="D478" s="240">
        <v>5</v>
      </c>
      <c r="F478" s="432"/>
    </row>
    <row r="479" spans="1:6" s="337" customFormat="1" ht="42.75" customHeight="1">
      <c r="A479" s="336"/>
      <c r="B479" s="530" t="s">
        <v>255</v>
      </c>
      <c r="C479" s="531"/>
      <c r="D479" s="240">
        <v>5</v>
      </c>
      <c r="F479" s="432"/>
    </row>
    <row r="480" spans="2:4" ht="12.75">
      <c r="B480" s="443" t="s">
        <v>47</v>
      </c>
      <c r="C480" s="444"/>
      <c r="D480" s="152">
        <f>SUM(D442:D479)</f>
        <v>300</v>
      </c>
    </row>
    <row r="481" spans="2:4" ht="12.75" customHeight="1">
      <c r="B481" s="446" t="s">
        <v>48</v>
      </c>
      <c r="C481" s="446"/>
      <c r="D481" s="446" t="s">
        <v>23</v>
      </c>
    </row>
    <row r="482" spans="2:4" ht="12.75">
      <c r="B482" s="446"/>
      <c r="C482" s="446"/>
      <c r="D482" s="446"/>
    </row>
    <row r="483" spans="2:4" ht="12.75">
      <c r="B483" s="278" t="s">
        <v>49</v>
      </c>
      <c r="C483" s="279"/>
      <c r="D483" s="85">
        <v>5</v>
      </c>
    </row>
    <row r="484" spans="2:4" ht="12.75">
      <c r="B484" s="191" t="s">
        <v>128</v>
      </c>
      <c r="C484" s="277"/>
      <c r="D484" s="85">
        <v>5</v>
      </c>
    </row>
    <row r="485" spans="2:4" ht="12.75">
      <c r="B485" s="92" t="s">
        <v>256</v>
      </c>
      <c r="C485" s="93"/>
      <c r="D485" s="85">
        <v>5</v>
      </c>
    </row>
    <row r="486" spans="2:4" ht="12.75">
      <c r="B486" s="92" t="s">
        <v>173</v>
      </c>
      <c r="C486" s="277"/>
      <c r="D486" s="85">
        <v>5</v>
      </c>
    </row>
    <row r="487" spans="2:6" s="21" customFormat="1" ht="12.75">
      <c r="B487" s="92" t="s">
        <v>257</v>
      </c>
      <c r="C487" s="93"/>
      <c r="D487" s="84">
        <v>5</v>
      </c>
      <c r="F487" s="433"/>
    </row>
    <row r="488" spans="2:4" ht="12.75">
      <c r="B488" s="191" t="s">
        <v>129</v>
      </c>
      <c r="C488" s="277"/>
      <c r="D488" s="85">
        <v>8</v>
      </c>
    </row>
    <row r="489" spans="2:4" ht="12.75">
      <c r="B489" s="191" t="s">
        <v>176</v>
      </c>
      <c r="C489" s="277"/>
      <c r="D489" s="85">
        <v>8</v>
      </c>
    </row>
    <row r="490" spans="2:4" ht="12.75">
      <c r="B490" s="191" t="s">
        <v>177</v>
      </c>
      <c r="C490" s="277"/>
      <c r="D490" s="85">
        <v>5</v>
      </c>
    </row>
    <row r="491" spans="2:4" ht="12.75">
      <c r="B491" s="191" t="s">
        <v>53</v>
      </c>
      <c r="C491" s="277"/>
      <c r="D491" s="85">
        <v>5</v>
      </c>
    </row>
    <row r="492" spans="2:4" ht="12.75">
      <c r="B492" s="191" t="s">
        <v>258</v>
      </c>
      <c r="C492" s="277"/>
      <c r="D492" s="85">
        <v>5</v>
      </c>
    </row>
    <row r="493" spans="2:4" ht="12.75">
      <c r="B493" s="191" t="s">
        <v>259</v>
      </c>
      <c r="C493" s="277"/>
      <c r="D493" s="85">
        <v>5</v>
      </c>
    </row>
    <row r="494" spans="2:4" ht="12.75">
      <c r="B494" s="191" t="s">
        <v>183</v>
      </c>
      <c r="C494" s="277"/>
      <c r="D494" s="85">
        <v>5</v>
      </c>
    </row>
    <row r="495" spans="2:4" ht="12.75">
      <c r="B495" s="191" t="s">
        <v>55</v>
      </c>
      <c r="C495" s="277"/>
      <c r="D495" s="85">
        <v>5</v>
      </c>
    </row>
    <row r="496" spans="2:4" ht="12.75">
      <c r="B496" s="191" t="s">
        <v>260</v>
      </c>
      <c r="C496" s="277"/>
      <c r="D496" s="85">
        <v>6</v>
      </c>
    </row>
    <row r="497" spans="2:4" ht="12.75">
      <c r="B497" s="191" t="s">
        <v>261</v>
      </c>
      <c r="C497" s="277"/>
      <c r="D497" s="85">
        <v>6</v>
      </c>
    </row>
    <row r="498" spans="2:4" ht="12.75">
      <c r="B498" s="191" t="s">
        <v>262</v>
      </c>
      <c r="C498" s="277"/>
      <c r="D498" s="85">
        <v>5</v>
      </c>
    </row>
    <row r="499" spans="2:4" ht="12.75">
      <c r="B499" s="191" t="s">
        <v>263</v>
      </c>
      <c r="C499" s="277"/>
      <c r="D499" s="85">
        <v>6</v>
      </c>
    </row>
    <row r="500" spans="2:4" ht="12.75">
      <c r="B500" s="191" t="s">
        <v>264</v>
      </c>
      <c r="C500" s="277"/>
      <c r="D500" s="85">
        <v>5</v>
      </c>
    </row>
    <row r="501" spans="2:4" ht="12.75">
      <c r="B501" s="191" t="s">
        <v>265</v>
      </c>
      <c r="C501" s="277"/>
      <c r="D501" s="85">
        <v>6</v>
      </c>
    </row>
    <row r="502" spans="2:4" ht="12.75">
      <c r="B502" s="191" t="s">
        <v>266</v>
      </c>
      <c r="C502" s="277"/>
      <c r="D502" s="85">
        <v>6</v>
      </c>
    </row>
    <row r="503" spans="2:4" ht="25.5" customHeight="1">
      <c r="B503" s="495" t="s">
        <v>267</v>
      </c>
      <c r="C503" s="452"/>
      <c r="D503" s="84">
        <v>20</v>
      </c>
    </row>
    <row r="504" spans="2:4" ht="25.5" customHeight="1">
      <c r="B504" s="495" t="s">
        <v>268</v>
      </c>
      <c r="C504" s="452"/>
      <c r="D504" s="84">
        <v>8</v>
      </c>
    </row>
    <row r="505" spans="2:6" s="21" customFormat="1" ht="12.75">
      <c r="B505" s="92" t="s">
        <v>269</v>
      </c>
      <c r="C505" s="93"/>
      <c r="D505" s="84">
        <v>8</v>
      </c>
      <c r="F505" s="433"/>
    </row>
    <row r="506" spans="2:4" ht="12.75">
      <c r="B506" s="474" t="s">
        <v>270</v>
      </c>
      <c r="C506" s="475"/>
      <c r="D506" s="85">
        <v>5</v>
      </c>
    </row>
    <row r="507" spans="2:6" s="22" customFormat="1" ht="12.75">
      <c r="B507" s="92" t="s">
        <v>271</v>
      </c>
      <c r="C507" s="93"/>
      <c r="D507" s="84">
        <v>5</v>
      </c>
      <c r="F507" s="433"/>
    </row>
    <row r="508" spans="2:4" ht="31.5" customHeight="1">
      <c r="B508" s="495" t="s">
        <v>272</v>
      </c>
      <c r="C508" s="452"/>
      <c r="D508" s="85">
        <v>5</v>
      </c>
    </row>
    <row r="509" spans="2:4" ht="51" customHeight="1">
      <c r="B509" s="495" t="s">
        <v>273</v>
      </c>
      <c r="C509" s="452"/>
      <c r="D509" s="85">
        <v>5</v>
      </c>
    </row>
    <row r="510" spans="2:4" ht="12.75">
      <c r="B510" s="495" t="s">
        <v>274</v>
      </c>
      <c r="C510" s="452"/>
      <c r="D510" s="85">
        <v>8</v>
      </c>
    </row>
    <row r="511" spans="2:4" ht="25.5" customHeight="1">
      <c r="B511" s="495" t="s">
        <v>275</v>
      </c>
      <c r="C511" s="452"/>
      <c r="D511" s="85">
        <v>6</v>
      </c>
    </row>
    <row r="512" spans="2:4" ht="12.75">
      <c r="B512" s="92" t="s">
        <v>276</v>
      </c>
      <c r="C512" s="93"/>
      <c r="D512" s="85">
        <v>6</v>
      </c>
    </row>
    <row r="513" spans="2:6" s="21" customFormat="1" ht="66.75" customHeight="1">
      <c r="B513" s="495" t="s">
        <v>277</v>
      </c>
      <c r="C513" s="452"/>
      <c r="D513" s="84">
        <v>8</v>
      </c>
      <c r="F513" s="433"/>
    </row>
    <row r="514" spans="2:4" ht="12.75">
      <c r="B514" s="92" t="s">
        <v>278</v>
      </c>
      <c r="C514" s="93"/>
      <c r="D514" s="85">
        <v>7</v>
      </c>
    </row>
    <row r="515" spans="2:4" ht="12.75">
      <c r="B515" s="495" t="s">
        <v>279</v>
      </c>
      <c r="C515" s="452"/>
      <c r="D515" s="85">
        <v>7</v>
      </c>
    </row>
    <row r="516" spans="2:6" s="21" customFormat="1" ht="31.5" customHeight="1">
      <c r="B516" s="495" t="s">
        <v>280</v>
      </c>
      <c r="C516" s="452"/>
      <c r="D516" s="84">
        <v>7</v>
      </c>
      <c r="F516" s="433"/>
    </row>
    <row r="517" spans="2:6" s="21" customFormat="1" ht="12.75">
      <c r="B517" s="495" t="s">
        <v>281</v>
      </c>
      <c r="C517" s="452"/>
      <c r="D517" s="84">
        <v>7</v>
      </c>
      <c r="F517" s="433"/>
    </row>
    <row r="518" spans="2:4" ht="25.5" customHeight="1">
      <c r="B518" s="495" t="s">
        <v>282</v>
      </c>
      <c r="C518" s="452"/>
      <c r="D518" s="85">
        <v>7</v>
      </c>
    </row>
    <row r="519" spans="2:4" ht="12.75">
      <c r="B519" s="495" t="s">
        <v>283</v>
      </c>
      <c r="C519" s="452"/>
      <c r="D519" s="85">
        <v>7</v>
      </c>
    </row>
    <row r="520" spans="2:4" ht="25.5" customHeight="1">
      <c r="B520" s="495" t="s">
        <v>284</v>
      </c>
      <c r="C520" s="452"/>
      <c r="D520" s="85">
        <v>7</v>
      </c>
    </row>
    <row r="521" spans="2:4" ht="38.25" customHeight="1">
      <c r="B521" s="495" t="s">
        <v>285</v>
      </c>
      <c r="C521" s="452"/>
      <c r="D521" s="85">
        <v>7</v>
      </c>
    </row>
    <row r="522" spans="2:4" ht="12.75">
      <c r="B522" s="291" t="s">
        <v>138</v>
      </c>
      <c r="C522" s="339"/>
      <c r="D522" s="591">
        <v>15</v>
      </c>
    </row>
    <row r="523" spans="2:4" ht="30" customHeight="1">
      <c r="B523" s="468" t="s">
        <v>139</v>
      </c>
      <c r="C523" s="469"/>
      <c r="D523" s="592"/>
    </row>
    <row r="524" spans="2:4" ht="91.5" customHeight="1">
      <c r="B524" s="472" t="s">
        <v>572</v>
      </c>
      <c r="C524" s="473"/>
      <c r="D524" s="595"/>
    </row>
    <row r="525" spans="2:4" ht="12.75">
      <c r="B525" s="340" t="s">
        <v>286</v>
      </c>
      <c r="C525" s="341"/>
      <c r="D525" s="593" t="s">
        <v>12</v>
      </c>
    </row>
    <row r="526" spans="2:4" ht="25.5" customHeight="1">
      <c r="B526" s="453" t="s">
        <v>287</v>
      </c>
      <c r="C526" s="454"/>
      <c r="D526" s="594"/>
    </row>
    <row r="527" spans="2:6" s="21" customFormat="1" ht="12.75">
      <c r="B527" s="291" t="s">
        <v>190</v>
      </c>
      <c r="C527" s="342"/>
      <c r="D527" s="258"/>
      <c r="F527" s="433"/>
    </row>
    <row r="528" spans="2:6" s="21" customFormat="1" ht="27.75" customHeight="1">
      <c r="B528" s="455" t="s">
        <v>288</v>
      </c>
      <c r="C528" s="456"/>
      <c r="D528" s="259">
        <v>15</v>
      </c>
      <c r="F528" s="433"/>
    </row>
    <row r="529" spans="2:4" ht="12.75">
      <c r="B529" s="294" t="s">
        <v>191</v>
      </c>
      <c r="C529" s="295"/>
      <c r="D529" s="596" t="s">
        <v>12</v>
      </c>
    </row>
    <row r="530" spans="2:4" ht="12.75">
      <c r="B530" s="522" t="s">
        <v>289</v>
      </c>
      <c r="C530" s="523"/>
      <c r="D530" s="596"/>
    </row>
    <row r="531" spans="2:6" ht="42.75" customHeight="1">
      <c r="B531" s="451" t="s">
        <v>760</v>
      </c>
      <c r="C531" s="452"/>
      <c r="D531" s="85">
        <v>3</v>
      </c>
      <c r="F531" s="432" t="s">
        <v>733</v>
      </c>
    </row>
    <row r="532" spans="2:6" ht="25.5" customHeight="1">
      <c r="B532" s="451" t="s">
        <v>761</v>
      </c>
      <c r="C532" s="452"/>
      <c r="D532" s="85">
        <v>3</v>
      </c>
      <c r="F532" s="432" t="s">
        <v>733</v>
      </c>
    </row>
    <row r="533" spans="2:6" ht="12.75">
      <c r="B533" s="451" t="s">
        <v>731</v>
      </c>
      <c r="C533" s="452"/>
      <c r="D533" s="85">
        <v>3</v>
      </c>
      <c r="F533" s="432" t="s">
        <v>733</v>
      </c>
    </row>
    <row r="534" spans="2:6" ht="12.75">
      <c r="B534" s="451" t="s">
        <v>763</v>
      </c>
      <c r="C534" s="452"/>
      <c r="D534" s="85">
        <v>3</v>
      </c>
      <c r="F534" s="432" t="s">
        <v>733</v>
      </c>
    </row>
    <row r="535" spans="2:6" ht="29.25" customHeight="1">
      <c r="B535" s="451" t="s">
        <v>764</v>
      </c>
      <c r="C535" s="452"/>
      <c r="D535" s="85">
        <v>3</v>
      </c>
      <c r="F535" s="432" t="s">
        <v>733</v>
      </c>
    </row>
    <row r="536" spans="2:6" ht="29.25" customHeight="1">
      <c r="B536" s="427" t="s">
        <v>769</v>
      </c>
      <c r="C536" s="428" t="s">
        <v>770</v>
      </c>
      <c r="D536" s="85">
        <v>4</v>
      </c>
      <c r="F536" s="432" t="s">
        <v>733</v>
      </c>
    </row>
    <row r="537" spans="2:4" ht="12.75">
      <c r="B537" s="443" t="s">
        <v>47</v>
      </c>
      <c r="C537" s="444"/>
      <c r="D537" s="152">
        <f>SUM(D483:D536)</f>
        <v>300</v>
      </c>
    </row>
    <row r="538" spans="2:4" ht="12.75" customHeight="1">
      <c r="B538" s="529" t="s">
        <v>87</v>
      </c>
      <c r="C538" s="529"/>
      <c r="D538" s="529"/>
    </row>
    <row r="539" spans="2:4" ht="47.25" customHeight="1">
      <c r="B539" s="528" t="s">
        <v>88</v>
      </c>
      <c r="C539" s="528"/>
      <c r="D539" s="528"/>
    </row>
    <row r="540" spans="2:4" ht="12.75">
      <c r="B540" s="34"/>
      <c r="C540" s="40"/>
      <c r="D540" s="35"/>
    </row>
    <row r="541" spans="2:4" ht="25.5">
      <c r="B541" s="228" t="s">
        <v>290</v>
      </c>
      <c r="C541" s="105" t="s">
        <v>291</v>
      </c>
      <c r="D541" s="85">
        <v>90</v>
      </c>
    </row>
    <row r="542" spans="2:4" ht="25.5">
      <c r="B542" s="228" t="s">
        <v>292</v>
      </c>
      <c r="C542" s="105" t="s">
        <v>291</v>
      </c>
      <c r="D542" s="85">
        <v>80</v>
      </c>
    </row>
    <row r="543" spans="2:4" ht="12.75">
      <c r="B543" s="185" t="s">
        <v>293</v>
      </c>
      <c r="C543" s="105" t="s">
        <v>294</v>
      </c>
      <c r="D543" s="85">
        <v>80</v>
      </c>
    </row>
    <row r="544" spans="2:4" ht="12.75">
      <c r="B544" s="34"/>
      <c r="C544" s="108"/>
      <c r="D544" s="24"/>
    </row>
    <row r="545" spans="2:4" ht="12.75">
      <c r="B545" s="443" t="s">
        <v>47</v>
      </c>
      <c r="C545" s="444"/>
      <c r="D545" s="167">
        <f>SUM(D541:D544)</f>
        <v>250</v>
      </c>
    </row>
    <row r="546" spans="2:4" ht="12.75" customHeight="1">
      <c r="B546" s="442" t="s">
        <v>106</v>
      </c>
      <c r="C546" s="442"/>
      <c r="D546" s="74" t="s">
        <v>23</v>
      </c>
    </row>
    <row r="547" spans="2:4" ht="12.75">
      <c r="B547" s="26"/>
      <c r="C547" s="113"/>
      <c r="D547" s="154"/>
    </row>
    <row r="548" spans="2:4" ht="12.75">
      <c r="B548" s="26" t="s">
        <v>107</v>
      </c>
      <c r="C548" s="113"/>
      <c r="D548" s="154"/>
    </row>
    <row r="549" spans="2:4" ht="12.75">
      <c r="B549" s="26"/>
      <c r="C549" s="113"/>
      <c r="D549" s="154">
        <v>100</v>
      </c>
    </row>
    <row r="550" spans="2:4" ht="12.75">
      <c r="B550" s="28"/>
      <c r="C550" s="114"/>
      <c r="D550" s="155"/>
    </row>
    <row r="551" spans="1:6" s="5" customFormat="1" ht="12.75" customHeight="1">
      <c r="A551" s="22"/>
      <c r="B551" s="442" t="s">
        <v>108</v>
      </c>
      <c r="C551" s="442"/>
      <c r="D551" s="74" t="s">
        <v>23</v>
      </c>
      <c r="F551" s="432"/>
    </row>
    <row r="552" spans="1:6" s="5" customFormat="1" ht="12.75">
      <c r="A552" s="22"/>
      <c r="B552" s="283"/>
      <c r="C552" s="284"/>
      <c r="D552" s="154"/>
      <c r="F552" s="432"/>
    </row>
    <row r="553" spans="1:6" s="5" customFormat="1" ht="12.75">
      <c r="A553" s="22"/>
      <c r="B553" s="26" t="s">
        <v>108</v>
      </c>
      <c r="C553" s="285"/>
      <c r="D553" s="154">
        <v>50</v>
      </c>
      <c r="F553" s="432"/>
    </row>
    <row r="554" spans="1:6" s="5" customFormat="1" ht="12.75">
      <c r="A554" s="22"/>
      <c r="B554" s="28"/>
      <c r="C554" s="286"/>
      <c r="D554" s="136"/>
      <c r="F554" s="432"/>
    </row>
    <row r="555" spans="2:4" ht="12.75">
      <c r="B555" s="43"/>
      <c r="C555" s="113"/>
      <c r="D555" s="168"/>
    </row>
    <row r="556" spans="2:4" ht="12.75">
      <c r="B556" s="43"/>
      <c r="C556" s="113"/>
      <c r="D556" s="168"/>
    </row>
    <row r="557" spans="1:6" s="5" customFormat="1" ht="18">
      <c r="A557" s="22"/>
      <c r="B557" s="181" t="s">
        <v>295</v>
      </c>
      <c r="C557" s="224" t="s">
        <v>1</v>
      </c>
      <c r="D557" s="247" t="s">
        <v>2</v>
      </c>
      <c r="F557" s="432"/>
    </row>
    <row r="558" spans="2:4" ht="12.75">
      <c r="B558" s="25"/>
      <c r="C558" s="112"/>
      <c r="D558" s="24"/>
    </row>
    <row r="559" spans="2:4" ht="76.5" customHeight="1">
      <c r="B559" s="229" t="s">
        <v>296</v>
      </c>
      <c r="C559" s="83"/>
      <c r="D559" s="221" t="s">
        <v>12</v>
      </c>
    </row>
    <row r="560" spans="2:4" ht="15" customHeight="1">
      <c r="B560" s="7"/>
      <c r="C560" s="19"/>
      <c r="D560" s="45"/>
    </row>
    <row r="561" spans="2:4" ht="12.75">
      <c r="B561" s="619" t="s">
        <v>297</v>
      </c>
      <c r="C561" s="106">
        <v>100000000</v>
      </c>
      <c r="D561" s="189" t="s">
        <v>12</v>
      </c>
    </row>
    <row r="562" spans="2:4" ht="12.75">
      <c r="B562" s="619" t="s">
        <v>298</v>
      </c>
      <c r="C562" s="106">
        <v>720000000</v>
      </c>
      <c r="D562" s="189" t="s">
        <v>12</v>
      </c>
    </row>
    <row r="563" spans="2:4" ht="12.75">
      <c r="B563" s="10" t="s">
        <v>3</v>
      </c>
      <c r="C563" s="19" t="s">
        <v>3</v>
      </c>
      <c r="D563" s="45"/>
    </row>
    <row r="564" spans="2:4" ht="62.25" customHeight="1">
      <c r="B564" s="229" t="s">
        <v>299</v>
      </c>
      <c r="C564" s="83"/>
      <c r="D564" s="221" t="s">
        <v>12</v>
      </c>
    </row>
    <row r="565" spans="2:4" ht="12.75">
      <c r="B565" s="10"/>
      <c r="C565" s="19"/>
      <c r="D565" s="45"/>
    </row>
    <row r="566" spans="2:4" ht="12.75">
      <c r="B566" s="620" t="s">
        <v>297</v>
      </c>
      <c r="C566" s="621">
        <v>700000000</v>
      </c>
      <c r="D566" s="343" t="s">
        <v>12</v>
      </c>
    </row>
    <row r="567" spans="2:4" ht="12.75">
      <c r="B567" s="622" t="s">
        <v>298</v>
      </c>
      <c r="C567" s="271">
        <v>2000000000</v>
      </c>
      <c r="D567" s="308" t="s">
        <v>12</v>
      </c>
    </row>
    <row r="568" spans="2:4" ht="12.75">
      <c r="B568" s="8"/>
      <c r="C568" s="19"/>
      <c r="D568" s="161"/>
    </row>
    <row r="569" spans="2:4" ht="12.75">
      <c r="B569" s="442" t="s">
        <v>113</v>
      </c>
      <c r="C569" s="524"/>
      <c r="D569" s="74" t="s">
        <v>23</v>
      </c>
    </row>
    <row r="570" spans="2:4" ht="12.75">
      <c r="B570" s="315"/>
      <c r="C570" s="284"/>
      <c r="D570" s="24"/>
    </row>
    <row r="571" spans="2:4" ht="12.75">
      <c r="B571" s="46" t="s">
        <v>300</v>
      </c>
      <c r="C571" s="285"/>
      <c r="D571" s="24"/>
    </row>
    <row r="572" spans="2:4" ht="12.75">
      <c r="B572" s="230" t="s">
        <v>580</v>
      </c>
      <c r="C572" s="276" t="s">
        <v>3</v>
      </c>
      <c r="D572" s="85">
        <v>35</v>
      </c>
    </row>
    <row r="573" spans="2:4" ht="12.75">
      <c r="B573" s="86" t="s">
        <v>301</v>
      </c>
      <c r="C573" s="276"/>
      <c r="D573" s="85">
        <v>30</v>
      </c>
    </row>
    <row r="574" spans="2:4" ht="12.75">
      <c r="B574" s="86" t="s">
        <v>302</v>
      </c>
      <c r="C574" s="276"/>
      <c r="D574" s="85">
        <v>30</v>
      </c>
    </row>
    <row r="575" spans="2:4" ht="12.75">
      <c r="B575" s="86" t="s">
        <v>303</v>
      </c>
      <c r="C575" s="276"/>
      <c r="D575" s="85">
        <v>30</v>
      </c>
    </row>
    <row r="576" spans="2:4" ht="12.75">
      <c r="B576" s="25"/>
      <c r="C576" s="285"/>
      <c r="D576" s="24"/>
    </row>
    <row r="577" spans="2:4" ht="12.75">
      <c r="B577" s="46" t="s">
        <v>304</v>
      </c>
      <c r="C577" s="285"/>
      <c r="D577" s="24"/>
    </row>
    <row r="578" spans="2:4" ht="12.75">
      <c r="B578" s="86" t="s">
        <v>301</v>
      </c>
      <c r="C578" s="276"/>
      <c r="D578" s="85">
        <v>35</v>
      </c>
    </row>
    <row r="579" spans="2:4" ht="12.75">
      <c r="B579" s="86" t="s">
        <v>305</v>
      </c>
      <c r="C579" s="276"/>
      <c r="D579" s="85">
        <v>35</v>
      </c>
    </row>
    <row r="580" spans="2:4" ht="12.75">
      <c r="B580" s="86" t="s">
        <v>302</v>
      </c>
      <c r="C580" s="276"/>
      <c r="D580" s="85">
        <v>35</v>
      </c>
    </row>
    <row r="581" spans="2:4" ht="12.75">
      <c r="B581" s="86" t="s">
        <v>303</v>
      </c>
      <c r="C581" s="276"/>
      <c r="D581" s="85">
        <v>35</v>
      </c>
    </row>
    <row r="582" spans="2:4" ht="12.75">
      <c r="B582" s="86" t="s">
        <v>306</v>
      </c>
      <c r="C582" s="276"/>
      <c r="D582" s="85">
        <v>35</v>
      </c>
    </row>
    <row r="583" spans="2:4" ht="12.75">
      <c r="B583" s="344"/>
      <c r="C583" s="345"/>
      <c r="D583" s="35"/>
    </row>
    <row r="584" spans="2:4" ht="12.75">
      <c r="B584" s="512" t="s">
        <v>47</v>
      </c>
      <c r="C584" s="513"/>
      <c r="D584" s="158">
        <f>SUM(D572:D583)</f>
        <v>300</v>
      </c>
    </row>
    <row r="585" spans="2:4" ht="12.75" customHeight="1">
      <c r="B585" s="446" t="s">
        <v>48</v>
      </c>
      <c r="C585" s="446"/>
      <c r="D585" s="446" t="s">
        <v>23</v>
      </c>
    </row>
    <row r="586" spans="2:4" ht="12.75">
      <c r="B586" s="446"/>
      <c r="C586" s="446"/>
      <c r="D586" s="446"/>
    </row>
    <row r="587" spans="2:4" ht="12.75">
      <c r="B587" s="278" t="s">
        <v>581</v>
      </c>
      <c r="C587" s="347"/>
      <c r="D587" s="85">
        <v>5</v>
      </c>
    </row>
    <row r="588" spans="2:4" ht="12.75">
      <c r="B588" s="191" t="s">
        <v>129</v>
      </c>
      <c r="C588" s="277"/>
      <c r="D588" s="85">
        <v>15</v>
      </c>
    </row>
    <row r="589" spans="2:4" ht="12.75">
      <c r="B589" s="191" t="s">
        <v>582</v>
      </c>
      <c r="C589" s="277"/>
      <c r="D589" s="85">
        <v>5</v>
      </c>
    </row>
    <row r="590" spans="2:4" ht="12.75">
      <c r="B590" s="191" t="s">
        <v>307</v>
      </c>
      <c r="C590" s="277"/>
      <c r="D590" s="85">
        <v>15</v>
      </c>
    </row>
    <row r="591" spans="2:4" ht="12.75">
      <c r="B591" s="191" t="s">
        <v>308</v>
      </c>
      <c r="C591" s="277"/>
      <c r="D591" s="85">
        <v>5</v>
      </c>
    </row>
    <row r="592" spans="2:4" ht="12.75">
      <c r="B592" s="191" t="s">
        <v>309</v>
      </c>
      <c r="C592" s="277"/>
      <c r="D592" s="85">
        <v>5</v>
      </c>
    </row>
    <row r="593" spans="2:4" ht="12.75">
      <c r="B593" s="474" t="s">
        <v>583</v>
      </c>
      <c r="C593" s="475"/>
      <c r="D593" s="85">
        <v>15</v>
      </c>
    </row>
    <row r="594" spans="2:4" ht="12.75">
      <c r="B594" s="474" t="s">
        <v>310</v>
      </c>
      <c r="C594" s="475"/>
      <c r="D594" s="85">
        <v>10</v>
      </c>
    </row>
    <row r="595" spans="2:4" ht="12.75">
      <c r="B595" s="191" t="s">
        <v>311</v>
      </c>
      <c r="C595" s="277"/>
      <c r="D595" s="85">
        <v>10</v>
      </c>
    </row>
    <row r="596" spans="2:4" ht="12.75">
      <c r="B596" s="191" t="s">
        <v>312</v>
      </c>
      <c r="C596" s="277"/>
      <c r="D596" s="85">
        <v>25</v>
      </c>
    </row>
    <row r="597" spans="2:4" ht="12.75">
      <c r="B597" s="92" t="s">
        <v>313</v>
      </c>
      <c r="C597" s="277"/>
      <c r="D597" s="85">
        <v>10</v>
      </c>
    </row>
    <row r="598" spans="2:4" ht="12.75">
      <c r="B598" s="191" t="s">
        <v>314</v>
      </c>
      <c r="C598" s="277"/>
      <c r="D598" s="85">
        <v>5</v>
      </c>
    </row>
    <row r="599" spans="2:4" ht="12.75">
      <c r="B599" s="191" t="s">
        <v>315</v>
      </c>
      <c r="C599" s="277"/>
      <c r="D599" s="85">
        <v>5</v>
      </c>
    </row>
    <row r="600" spans="2:4" ht="12.75">
      <c r="B600" s="191" t="s">
        <v>316</v>
      </c>
      <c r="C600" s="277"/>
      <c r="D600" s="85">
        <v>5</v>
      </c>
    </row>
    <row r="601" spans="2:4" ht="12.75">
      <c r="B601" s="191" t="s">
        <v>317</v>
      </c>
      <c r="C601" s="277"/>
      <c r="D601" s="85">
        <v>5</v>
      </c>
    </row>
    <row r="602" spans="2:4" ht="12.75">
      <c r="B602" s="191" t="s">
        <v>318</v>
      </c>
      <c r="C602" s="277"/>
      <c r="D602" s="85">
        <v>5</v>
      </c>
    </row>
    <row r="603" spans="2:4" ht="12.75">
      <c r="B603" s="191" t="s">
        <v>319</v>
      </c>
      <c r="C603" s="277"/>
      <c r="D603" s="85">
        <v>5</v>
      </c>
    </row>
    <row r="604" spans="2:4" ht="25.5" customHeight="1">
      <c r="B604" s="474" t="s">
        <v>320</v>
      </c>
      <c r="C604" s="475"/>
      <c r="D604" s="85">
        <v>5</v>
      </c>
    </row>
    <row r="605" spans="2:4" ht="41.25" customHeight="1">
      <c r="B605" s="474" t="s">
        <v>321</v>
      </c>
      <c r="C605" s="475"/>
      <c r="D605" s="85">
        <v>5</v>
      </c>
    </row>
    <row r="606" spans="2:4" ht="12.75">
      <c r="B606" s="474" t="s">
        <v>322</v>
      </c>
      <c r="C606" s="475"/>
      <c r="D606" s="85">
        <v>10</v>
      </c>
    </row>
    <row r="607" spans="2:4" ht="42" customHeight="1">
      <c r="B607" s="474" t="s">
        <v>323</v>
      </c>
      <c r="C607" s="475"/>
      <c r="D607" s="85">
        <v>10</v>
      </c>
    </row>
    <row r="608" spans="2:4" ht="12.75">
      <c r="B608" s="191" t="s">
        <v>324</v>
      </c>
      <c r="C608" s="277"/>
      <c r="D608" s="85">
        <v>10</v>
      </c>
    </row>
    <row r="609" spans="2:4" ht="12.75">
      <c r="B609" s="191" t="s">
        <v>325</v>
      </c>
      <c r="C609" s="277"/>
      <c r="D609" s="85">
        <v>10</v>
      </c>
    </row>
    <row r="610" spans="2:4" ht="12.75">
      <c r="B610" s="191" t="s">
        <v>326</v>
      </c>
      <c r="C610" s="277"/>
      <c r="D610" s="85">
        <v>10</v>
      </c>
    </row>
    <row r="611" spans="2:4" ht="12.75">
      <c r="B611" s="191" t="s">
        <v>318</v>
      </c>
      <c r="C611" s="277"/>
      <c r="D611" s="85">
        <v>10</v>
      </c>
    </row>
    <row r="612" spans="2:4" ht="12.75">
      <c r="B612" s="191" t="s">
        <v>327</v>
      </c>
      <c r="C612" s="277"/>
      <c r="D612" s="85">
        <v>10</v>
      </c>
    </row>
    <row r="613" spans="2:4" ht="54.75" customHeight="1">
      <c r="B613" s="474" t="s">
        <v>328</v>
      </c>
      <c r="C613" s="475"/>
      <c r="D613" s="85">
        <v>10</v>
      </c>
    </row>
    <row r="614" spans="2:4" ht="45.75" customHeight="1">
      <c r="B614" s="474" t="s">
        <v>329</v>
      </c>
      <c r="C614" s="475"/>
      <c r="D614" s="85">
        <v>10</v>
      </c>
    </row>
    <row r="615" spans="2:4" ht="12.75">
      <c r="B615" s="346" t="s">
        <v>24</v>
      </c>
      <c r="C615" s="277"/>
      <c r="D615" s="85">
        <v>10</v>
      </c>
    </row>
    <row r="616" spans="2:4" ht="12.75">
      <c r="B616" s="191" t="s">
        <v>330</v>
      </c>
      <c r="C616" s="277"/>
      <c r="D616" s="85">
        <v>10</v>
      </c>
    </row>
    <row r="617" spans="2:4" ht="12.75">
      <c r="B617" s="191" t="s">
        <v>331</v>
      </c>
      <c r="C617" s="277"/>
      <c r="D617" s="85">
        <v>10</v>
      </c>
    </row>
    <row r="618" spans="2:4" ht="12.75">
      <c r="B618" s="191" t="s">
        <v>32</v>
      </c>
      <c r="C618" s="277"/>
      <c r="D618" s="85">
        <v>10</v>
      </c>
    </row>
    <row r="619" spans="2:4" ht="12.75">
      <c r="B619" s="581" t="s">
        <v>332</v>
      </c>
      <c r="C619" s="582"/>
      <c r="D619" s="85">
        <v>10</v>
      </c>
    </row>
    <row r="620" spans="2:4" ht="12.75">
      <c r="B620" s="512" t="s">
        <v>47</v>
      </c>
      <c r="C620" s="513"/>
      <c r="D620" s="152">
        <f>SUM(D587:D619)</f>
        <v>300</v>
      </c>
    </row>
    <row r="621" spans="2:4" ht="12.75" customHeight="1">
      <c r="B621" s="529" t="s">
        <v>87</v>
      </c>
      <c r="C621" s="529"/>
      <c r="D621" s="529"/>
    </row>
    <row r="622" spans="2:4" ht="47.25" customHeight="1">
      <c r="B622" s="577" t="s">
        <v>88</v>
      </c>
      <c r="C622" s="577"/>
      <c r="D622" s="577"/>
    </row>
    <row r="623" spans="2:4" ht="25.5">
      <c r="B623" s="228" t="s">
        <v>333</v>
      </c>
      <c r="C623" s="109" t="s">
        <v>99</v>
      </c>
      <c r="D623" s="85">
        <v>250</v>
      </c>
    </row>
    <row r="624" spans="2:4" ht="12.75">
      <c r="B624" s="583"/>
      <c r="C624" s="584"/>
      <c r="D624" s="585"/>
    </row>
    <row r="625" spans="2:4" ht="12.75">
      <c r="B625" s="520" t="s">
        <v>47</v>
      </c>
      <c r="C625" s="521"/>
      <c r="D625" s="167">
        <f>SUM(D623)</f>
        <v>250</v>
      </c>
    </row>
    <row r="626" spans="2:4" ht="12.75" customHeight="1">
      <c r="B626" s="442" t="s">
        <v>106</v>
      </c>
      <c r="C626" s="442"/>
      <c r="D626" s="74" t="s">
        <v>23</v>
      </c>
    </row>
    <row r="627" spans="2:4" ht="12.75">
      <c r="B627" s="26"/>
      <c r="C627" s="113"/>
      <c r="D627" s="154"/>
    </row>
    <row r="628" spans="2:4" ht="12.75">
      <c r="B628" s="26" t="s">
        <v>107</v>
      </c>
      <c r="C628" s="113"/>
      <c r="D628" s="154"/>
    </row>
    <row r="629" spans="2:4" ht="12.75">
      <c r="B629" s="26"/>
      <c r="C629" s="113"/>
      <c r="D629" s="154">
        <v>100</v>
      </c>
    </row>
    <row r="630" spans="2:4" ht="12.75">
      <c r="B630" s="28"/>
      <c r="C630" s="114"/>
      <c r="D630" s="155"/>
    </row>
    <row r="631" spans="1:6" s="5" customFormat="1" ht="12.75" customHeight="1">
      <c r="A631" s="22"/>
      <c r="B631" s="442" t="s">
        <v>108</v>
      </c>
      <c r="C631" s="442"/>
      <c r="D631" s="74" t="s">
        <v>23</v>
      </c>
      <c r="F631" s="432"/>
    </row>
    <row r="632" spans="1:6" s="5" customFormat="1" ht="12.75">
      <c r="A632" s="22"/>
      <c r="B632" s="26"/>
      <c r="C632" s="115"/>
      <c r="D632" s="154"/>
      <c r="F632" s="432"/>
    </row>
    <row r="633" spans="1:6" s="5" customFormat="1" ht="12.75">
      <c r="A633" s="22"/>
      <c r="B633" s="26" t="s">
        <v>108</v>
      </c>
      <c r="C633" s="108"/>
      <c r="D633" s="154">
        <v>50</v>
      </c>
      <c r="F633" s="432"/>
    </row>
    <row r="634" spans="1:6" s="5" customFormat="1" ht="12.75">
      <c r="A634" s="22"/>
      <c r="B634" s="28"/>
      <c r="C634" s="116"/>
      <c r="D634" s="136"/>
      <c r="F634" s="432"/>
    </row>
    <row r="635" spans="2:4" ht="12.75">
      <c r="B635" s="29"/>
      <c r="C635" s="129"/>
      <c r="D635" s="169"/>
    </row>
    <row r="636" spans="2:4" ht="12.75">
      <c r="B636" s="47"/>
      <c r="C636" s="130"/>
      <c r="D636" s="170"/>
    </row>
    <row r="637" spans="1:6" s="5" customFormat="1" ht="18">
      <c r="A637" s="22"/>
      <c r="B637" s="181" t="s">
        <v>334</v>
      </c>
      <c r="C637" s="224" t="s">
        <v>1</v>
      </c>
      <c r="D637" s="225"/>
      <c r="F637" s="432"/>
    </row>
    <row r="638" spans="2:4" ht="12.75">
      <c r="B638" s="33"/>
      <c r="C638" s="108"/>
      <c r="D638" s="45"/>
    </row>
    <row r="639" spans="2:4" ht="36" customHeight="1">
      <c r="B639" s="222" t="s">
        <v>335</v>
      </c>
      <c r="C639" s="83"/>
      <c r="D639" s="226" t="s">
        <v>12</v>
      </c>
    </row>
    <row r="640" spans="2:4" ht="12.75">
      <c r="B640" s="9"/>
      <c r="C640" s="19"/>
      <c r="D640" s="171"/>
    </row>
    <row r="641" spans="2:4" ht="12.75">
      <c r="B641" s="623" t="s">
        <v>336</v>
      </c>
      <c r="C641" s="106">
        <v>15000000</v>
      </c>
      <c r="D641" s="226" t="s">
        <v>12</v>
      </c>
    </row>
    <row r="642" spans="2:4" ht="12.75">
      <c r="B642" s="624" t="s">
        <v>337</v>
      </c>
      <c r="C642" s="236">
        <v>1200000000</v>
      </c>
      <c r="D642" s="226" t="s">
        <v>12</v>
      </c>
    </row>
    <row r="643" spans="2:4" ht="12.75">
      <c r="B643" s="18"/>
      <c r="C643" s="108"/>
      <c r="D643" s="45"/>
    </row>
    <row r="644" spans="2:4" ht="12.75">
      <c r="B644" s="16" t="s">
        <v>113</v>
      </c>
      <c r="C644" s="74"/>
      <c r="D644" s="74" t="s">
        <v>23</v>
      </c>
    </row>
    <row r="645" spans="2:4" ht="12.75">
      <c r="B645" s="348" t="s">
        <v>338</v>
      </c>
      <c r="C645" s="349"/>
      <c r="D645" s="227">
        <v>100</v>
      </c>
    </row>
    <row r="646" spans="2:4" ht="12.75">
      <c r="B646" s="350" t="s">
        <v>339</v>
      </c>
      <c r="C646" s="267"/>
      <c r="D646" s="227">
        <v>100</v>
      </c>
    </row>
    <row r="647" spans="2:4" ht="12.75">
      <c r="B647" s="351" t="s">
        <v>340</v>
      </c>
      <c r="C647" s="352"/>
      <c r="D647" s="227">
        <v>100</v>
      </c>
    </row>
    <row r="648" spans="2:4" ht="12.75">
      <c r="B648" s="512" t="s">
        <v>47</v>
      </c>
      <c r="C648" s="513"/>
      <c r="D648" s="158">
        <f>SUM(D645:D647)</f>
        <v>300</v>
      </c>
    </row>
    <row r="649" spans="2:4" ht="12.75" customHeight="1">
      <c r="B649" s="446" t="s">
        <v>48</v>
      </c>
      <c r="C649" s="446"/>
      <c r="D649" s="446" t="s">
        <v>23</v>
      </c>
    </row>
    <row r="650" spans="2:4" ht="12.75">
      <c r="B650" s="446"/>
      <c r="C650" s="446"/>
      <c r="D650" s="446"/>
    </row>
    <row r="651" spans="2:4" ht="12.75">
      <c r="B651" s="321" t="s">
        <v>574</v>
      </c>
      <c r="C651" s="289"/>
      <c r="D651" s="85">
        <v>20</v>
      </c>
    </row>
    <row r="652" spans="2:4" ht="12.75">
      <c r="B652" s="86" t="s">
        <v>576</v>
      </c>
      <c r="C652" s="276"/>
      <c r="D652" s="85">
        <v>20</v>
      </c>
    </row>
    <row r="653" spans="2:4" ht="12.75">
      <c r="B653" s="353" t="s">
        <v>577</v>
      </c>
      <c r="C653" s="354"/>
      <c r="D653" s="85">
        <v>20</v>
      </c>
    </row>
    <row r="654" spans="2:4" ht="12.75">
      <c r="B654" s="353" t="s">
        <v>578</v>
      </c>
      <c r="C654" s="354"/>
      <c r="D654" s="85">
        <v>20</v>
      </c>
    </row>
    <row r="655" spans="2:4" ht="12.75">
      <c r="B655" s="86" t="s">
        <v>579</v>
      </c>
      <c r="C655" s="276"/>
      <c r="D655" s="85">
        <v>20</v>
      </c>
    </row>
    <row r="656" spans="2:4" ht="25.5" customHeight="1">
      <c r="B656" s="495" t="s">
        <v>341</v>
      </c>
      <c r="C656" s="452"/>
      <c r="D656" s="85">
        <v>60</v>
      </c>
    </row>
    <row r="657" spans="2:4" ht="12.75">
      <c r="B657" s="92" t="s">
        <v>313</v>
      </c>
      <c r="C657" s="277"/>
      <c r="D657" s="85">
        <v>20</v>
      </c>
    </row>
    <row r="658" spans="2:4" ht="25.5" customHeight="1">
      <c r="B658" s="495" t="s">
        <v>342</v>
      </c>
      <c r="C658" s="452"/>
      <c r="D658" s="85">
        <v>20</v>
      </c>
    </row>
    <row r="659" spans="2:4" ht="25.5" customHeight="1">
      <c r="B659" s="495" t="s">
        <v>343</v>
      </c>
      <c r="C659" s="452"/>
      <c r="D659" s="85">
        <v>20</v>
      </c>
    </row>
    <row r="660" spans="2:4" ht="25.5" customHeight="1">
      <c r="B660" s="495" t="s">
        <v>344</v>
      </c>
      <c r="C660" s="452"/>
      <c r="D660" s="85">
        <v>20</v>
      </c>
    </row>
    <row r="661" spans="2:4" ht="27.75" customHeight="1">
      <c r="B661" s="495" t="s">
        <v>345</v>
      </c>
      <c r="C661" s="452"/>
      <c r="D661" s="85">
        <v>20</v>
      </c>
    </row>
    <row r="662" spans="2:4" ht="12.75">
      <c r="B662" s="495" t="s">
        <v>346</v>
      </c>
      <c r="C662" s="452"/>
      <c r="D662" s="85">
        <v>20</v>
      </c>
    </row>
    <row r="663" spans="2:4" ht="12.75">
      <c r="B663" s="111" t="s">
        <v>347</v>
      </c>
      <c r="C663" s="274"/>
      <c r="D663" s="85">
        <v>10</v>
      </c>
    </row>
    <row r="664" spans="2:6" ht="25.5" customHeight="1">
      <c r="B664" s="517" t="s">
        <v>765</v>
      </c>
      <c r="C664" s="518"/>
      <c r="D664" s="45">
        <v>10</v>
      </c>
      <c r="F664" s="432" t="s">
        <v>733</v>
      </c>
    </row>
    <row r="665" spans="2:4" ht="12.75">
      <c r="B665" s="512" t="s">
        <v>47</v>
      </c>
      <c r="C665" s="513"/>
      <c r="D665" s="158">
        <f>SUM(D651:D664)</f>
        <v>300</v>
      </c>
    </row>
    <row r="666" spans="2:4" ht="12.75" customHeight="1">
      <c r="B666" s="529" t="s">
        <v>87</v>
      </c>
      <c r="C666" s="529"/>
      <c r="D666" s="529"/>
    </row>
    <row r="667" spans="2:4" ht="45" customHeight="1">
      <c r="B667" s="577" t="s">
        <v>88</v>
      </c>
      <c r="C667" s="577"/>
      <c r="D667" s="577"/>
    </row>
    <row r="668" spans="2:4" ht="25.5">
      <c r="B668" s="228" t="s">
        <v>333</v>
      </c>
      <c r="C668" s="109" t="s">
        <v>575</v>
      </c>
      <c r="D668" s="85">
        <v>250</v>
      </c>
    </row>
    <row r="669" spans="2:4" ht="12.75">
      <c r="B669" s="578"/>
      <c r="C669" s="579"/>
      <c r="D669" s="580"/>
    </row>
    <row r="670" spans="2:4" ht="12.75">
      <c r="B670" s="443" t="s">
        <v>47</v>
      </c>
      <c r="C670" s="444"/>
      <c r="D670" s="167">
        <f>SUM(D668)</f>
        <v>250</v>
      </c>
    </row>
    <row r="671" spans="2:4" ht="12.75" customHeight="1">
      <c r="B671" s="442" t="s">
        <v>106</v>
      </c>
      <c r="C671" s="442"/>
      <c r="D671" s="74" t="s">
        <v>23</v>
      </c>
    </row>
    <row r="672" spans="2:4" ht="12.75">
      <c r="B672" s="26"/>
      <c r="C672" s="113"/>
      <c r="D672" s="154"/>
    </row>
    <row r="673" spans="2:4" ht="12.75">
      <c r="B673" s="26" t="s">
        <v>107</v>
      </c>
      <c r="C673" s="113"/>
      <c r="D673" s="154"/>
    </row>
    <row r="674" spans="2:4" ht="12.75">
      <c r="B674" s="26"/>
      <c r="C674" s="113"/>
      <c r="D674" s="154">
        <v>100</v>
      </c>
    </row>
    <row r="675" spans="2:4" ht="12.75">
      <c r="B675" s="28"/>
      <c r="C675" s="114"/>
      <c r="D675" s="155"/>
    </row>
    <row r="676" spans="1:6" s="5" customFormat="1" ht="12.75" customHeight="1">
      <c r="A676" s="22"/>
      <c r="B676" s="442" t="s">
        <v>108</v>
      </c>
      <c r="C676" s="442"/>
      <c r="D676" s="74" t="s">
        <v>23</v>
      </c>
      <c r="F676" s="432"/>
    </row>
    <row r="677" spans="1:6" s="5" customFormat="1" ht="12.75">
      <c r="A677" s="22"/>
      <c r="B677" s="283"/>
      <c r="C677" s="284"/>
      <c r="D677" s="154"/>
      <c r="F677" s="432"/>
    </row>
    <row r="678" spans="1:6" s="5" customFormat="1" ht="12.75">
      <c r="A678" s="22"/>
      <c r="B678" s="26" t="s">
        <v>108</v>
      </c>
      <c r="C678" s="285"/>
      <c r="D678" s="154">
        <v>50</v>
      </c>
      <c r="F678" s="432"/>
    </row>
    <row r="679" spans="1:6" s="5" customFormat="1" ht="12.75">
      <c r="A679" s="22"/>
      <c r="B679" s="28"/>
      <c r="C679" s="286"/>
      <c r="D679" s="136"/>
      <c r="F679" s="432"/>
    </row>
    <row r="680" spans="2:4" ht="12.75">
      <c r="B680" s="49"/>
      <c r="C680" s="131"/>
      <c r="D680" s="131"/>
    </row>
    <row r="682" spans="1:6" s="5" customFormat="1" ht="17.25" customHeight="1">
      <c r="A682" s="22"/>
      <c r="B682" s="526" t="s">
        <v>633</v>
      </c>
      <c r="C682" s="502" t="s">
        <v>348</v>
      </c>
      <c r="D682" s="502" t="s">
        <v>2</v>
      </c>
      <c r="F682" s="432"/>
    </row>
    <row r="683" spans="1:6" s="5" customFormat="1" ht="18" customHeight="1">
      <c r="A683" s="22"/>
      <c r="B683" s="527"/>
      <c r="C683" s="502" t="s">
        <v>349</v>
      </c>
      <c r="D683" s="502" t="s">
        <v>349</v>
      </c>
      <c r="F683" s="432"/>
    </row>
    <row r="684" spans="2:4" ht="12.75">
      <c r="B684" s="50"/>
      <c r="C684" s="108" t="s">
        <v>3</v>
      </c>
      <c r="D684" s="172"/>
    </row>
    <row r="685" spans="2:4" ht="63.75">
      <c r="B685" s="320" t="s">
        <v>350</v>
      </c>
      <c r="C685" s="83"/>
      <c r="D685" s="221" t="s">
        <v>12</v>
      </c>
    </row>
    <row r="686" spans="2:4" ht="12.75">
      <c r="B686" s="51"/>
      <c r="C686" s="19"/>
      <c r="D686" s="162"/>
    </row>
    <row r="687" spans="2:4" ht="12.75">
      <c r="B687" s="254" t="s">
        <v>351</v>
      </c>
      <c r="C687" s="260">
        <v>50000000</v>
      </c>
      <c r="D687" s="255" t="s">
        <v>12</v>
      </c>
    </row>
    <row r="688" spans="2:4" ht="12.75">
      <c r="B688" s="254" t="s">
        <v>352</v>
      </c>
      <c r="C688" s="260">
        <v>50000000</v>
      </c>
      <c r="D688" s="255" t="s">
        <v>12</v>
      </c>
    </row>
    <row r="689" spans="2:4" ht="12.75">
      <c r="B689" s="254" t="s">
        <v>353</v>
      </c>
      <c r="C689" s="260">
        <v>50000000</v>
      </c>
      <c r="D689" s="255" t="s">
        <v>12</v>
      </c>
    </row>
    <row r="690" spans="2:4" ht="12.75">
      <c r="B690" s="9"/>
      <c r="C690" s="19"/>
      <c r="D690" s="162"/>
    </row>
    <row r="691" spans="2:4" ht="12.75">
      <c r="B691" s="18"/>
      <c r="C691" s="108"/>
      <c r="D691" s="45"/>
    </row>
    <row r="692" spans="1:6" s="5" customFormat="1" ht="12.75">
      <c r="A692" s="22"/>
      <c r="B692" s="519" t="s">
        <v>354</v>
      </c>
      <c r="C692" s="519"/>
      <c r="D692" s="519"/>
      <c r="F692" s="432"/>
    </row>
    <row r="693" spans="1:6" s="5" customFormat="1" ht="12.75">
      <c r="A693" s="22"/>
      <c r="B693" s="509"/>
      <c r="C693" s="510"/>
      <c r="D693" s="511"/>
      <c r="F693" s="432"/>
    </row>
    <row r="694" spans="1:6" s="5" customFormat="1" ht="12.75">
      <c r="A694" s="22"/>
      <c r="B694" s="586" t="s">
        <v>725</v>
      </c>
      <c r="C694" s="587"/>
      <c r="D694" s="587"/>
      <c r="F694" s="432"/>
    </row>
    <row r="695" spans="1:6" s="5" customFormat="1" ht="12.75">
      <c r="A695" s="22"/>
      <c r="B695" s="509"/>
      <c r="C695" s="510"/>
      <c r="D695" s="511"/>
      <c r="F695" s="432"/>
    </row>
    <row r="696" spans="2:4" ht="12.75">
      <c r="B696" s="442" t="s">
        <v>113</v>
      </c>
      <c r="C696" s="524"/>
      <c r="D696" s="74" t="s">
        <v>23</v>
      </c>
    </row>
    <row r="697" spans="2:4" ht="12.75">
      <c r="B697" s="314" t="s">
        <v>634</v>
      </c>
      <c r="C697" s="276"/>
      <c r="D697" s="240">
        <v>60</v>
      </c>
    </row>
    <row r="698" spans="2:4" ht="12.75">
      <c r="B698" s="314" t="s">
        <v>623</v>
      </c>
      <c r="C698" s="276"/>
      <c r="D698" s="240">
        <v>60</v>
      </c>
    </row>
    <row r="699" spans="2:4" ht="12.75">
      <c r="B699" s="314" t="s">
        <v>635</v>
      </c>
      <c r="C699" s="276"/>
      <c r="D699" s="240">
        <v>60</v>
      </c>
    </row>
    <row r="700" spans="2:4" ht="12.75">
      <c r="B700" s="314" t="s">
        <v>636</v>
      </c>
      <c r="C700" s="313"/>
      <c r="D700" s="240">
        <v>60</v>
      </c>
    </row>
    <row r="701" spans="2:4" ht="12.75">
      <c r="B701" s="314" t="s">
        <v>637</v>
      </c>
      <c r="C701" s="313"/>
      <c r="D701" s="240">
        <v>60</v>
      </c>
    </row>
    <row r="702" spans="2:4" ht="12.75">
      <c r="B702" s="443" t="s">
        <v>47</v>
      </c>
      <c r="C702" s="444"/>
      <c r="D702" s="158">
        <f>SUM(D697:D701)</f>
        <v>300</v>
      </c>
    </row>
    <row r="703" spans="2:4" ht="12.75" customHeight="1">
      <c r="B703" s="446" t="s">
        <v>48</v>
      </c>
      <c r="C703" s="446"/>
      <c r="D703" s="446" t="s">
        <v>23</v>
      </c>
    </row>
    <row r="704" spans="2:4" ht="12.75">
      <c r="B704" s="446"/>
      <c r="C704" s="446"/>
      <c r="D704" s="446"/>
    </row>
    <row r="705" spans="2:4" ht="12.75">
      <c r="B705" s="86" t="s">
        <v>49</v>
      </c>
      <c r="C705" s="276"/>
      <c r="D705" s="85">
        <v>60</v>
      </c>
    </row>
    <row r="706" spans="1:6" s="91" customFormat="1" ht="30" customHeight="1">
      <c r="A706" s="90"/>
      <c r="B706" s="532" t="s">
        <v>356</v>
      </c>
      <c r="C706" s="533"/>
      <c r="D706" s="189" t="s">
        <v>12</v>
      </c>
      <c r="F706" s="432"/>
    </row>
    <row r="707" spans="2:4" ht="12.75">
      <c r="B707" s="86" t="s">
        <v>129</v>
      </c>
      <c r="C707" s="276"/>
      <c r="D707" s="85">
        <v>70</v>
      </c>
    </row>
    <row r="708" spans="2:4" ht="12.75">
      <c r="B708" s="86" t="s">
        <v>357</v>
      </c>
      <c r="C708" s="276"/>
      <c r="D708" s="85">
        <v>70</v>
      </c>
    </row>
    <row r="709" spans="2:4" ht="12.75">
      <c r="B709" s="86" t="s">
        <v>358</v>
      </c>
      <c r="C709" s="276"/>
      <c r="D709" s="85">
        <v>70</v>
      </c>
    </row>
    <row r="710" spans="2:4" ht="12.75">
      <c r="B710" s="306" t="s">
        <v>286</v>
      </c>
      <c r="C710" s="317"/>
      <c r="D710" s="292"/>
    </row>
    <row r="711" spans="2:4" ht="12.75">
      <c r="B711" s="304" t="s">
        <v>359</v>
      </c>
      <c r="C711" s="318"/>
      <c r="D711" s="255" t="s">
        <v>12</v>
      </c>
    </row>
    <row r="712" spans="2:4" ht="12.75">
      <c r="B712" s="307" t="s">
        <v>313</v>
      </c>
      <c r="C712" s="319"/>
      <c r="D712" s="308" t="s">
        <v>12</v>
      </c>
    </row>
    <row r="713" spans="2:6" ht="48" customHeight="1">
      <c r="B713" s="440" t="s">
        <v>766</v>
      </c>
      <c r="C713" s="441"/>
      <c r="D713" s="85">
        <v>10</v>
      </c>
      <c r="F713" s="432" t="s">
        <v>733</v>
      </c>
    </row>
    <row r="714" spans="2:6" ht="36.75" customHeight="1">
      <c r="B714" s="440" t="s">
        <v>767</v>
      </c>
      <c r="C714" s="441"/>
      <c r="D714" s="85">
        <v>10</v>
      </c>
      <c r="F714" s="432" t="s">
        <v>733</v>
      </c>
    </row>
    <row r="715" spans="2:6" ht="63.75" customHeight="1">
      <c r="B715" s="440" t="s">
        <v>768</v>
      </c>
      <c r="C715" s="441"/>
      <c r="D715" s="85">
        <v>10</v>
      </c>
      <c r="F715" s="432" t="s">
        <v>733</v>
      </c>
    </row>
    <row r="716" spans="2:4" ht="12.75">
      <c r="B716" s="443" t="s">
        <v>47</v>
      </c>
      <c r="C716" s="444"/>
      <c r="D716" s="152">
        <f>SUM(D705:D715)</f>
        <v>300</v>
      </c>
    </row>
    <row r="717" spans="2:4" ht="12.75" customHeight="1">
      <c r="B717" s="529" t="s">
        <v>87</v>
      </c>
      <c r="C717" s="529"/>
      <c r="D717" s="529"/>
    </row>
    <row r="718" spans="2:4" ht="30.75" customHeight="1">
      <c r="B718" s="528" t="s">
        <v>360</v>
      </c>
      <c r="C718" s="528"/>
      <c r="D718" s="528"/>
    </row>
    <row r="719" spans="2:4" ht="12.75">
      <c r="B719" s="514"/>
      <c r="C719" s="515"/>
      <c r="D719" s="516"/>
    </row>
    <row r="720" spans="2:4" ht="12.75">
      <c r="B720" s="245" t="s">
        <v>643</v>
      </c>
      <c r="C720" s="109" t="s">
        <v>104</v>
      </c>
      <c r="D720" s="85">
        <v>250</v>
      </c>
    </row>
    <row r="721" spans="2:4" ht="12.75">
      <c r="B721" s="248"/>
      <c r="C721" s="249"/>
      <c r="D721" s="250"/>
    </row>
    <row r="722" spans="2:4" ht="12.75">
      <c r="B722" s="443" t="s">
        <v>47</v>
      </c>
      <c r="C722" s="444"/>
      <c r="D722" s="167">
        <f>SUM(D720:D721)</f>
        <v>250</v>
      </c>
    </row>
    <row r="723" spans="2:4" ht="12.75" customHeight="1">
      <c r="B723" s="442" t="s">
        <v>106</v>
      </c>
      <c r="C723" s="442"/>
      <c r="D723" s="74" t="s">
        <v>23</v>
      </c>
    </row>
    <row r="724" spans="2:4" ht="12.75">
      <c r="B724" s="26"/>
      <c r="C724" s="113"/>
      <c r="D724" s="154"/>
    </row>
    <row r="725" spans="2:4" ht="12.75">
      <c r="B725" s="26" t="s">
        <v>107</v>
      </c>
      <c r="C725" s="113"/>
      <c r="D725" s="154"/>
    </row>
    <row r="726" spans="2:4" ht="12.75">
      <c r="B726" s="26"/>
      <c r="C726" s="113"/>
      <c r="D726" s="154">
        <v>100</v>
      </c>
    </row>
    <row r="727" spans="2:4" ht="12.75">
      <c r="B727" s="28"/>
      <c r="C727" s="114"/>
      <c r="D727" s="155"/>
    </row>
    <row r="728" spans="1:6" s="5" customFormat="1" ht="12.75" customHeight="1">
      <c r="A728" s="22"/>
      <c r="B728" s="442" t="s">
        <v>108</v>
      </c>
      <c r="C728" s="442"/>
      <c r="D728" s="74" t="s">
        <v>23</v>
      </c>
      <c r="F728" s="432"/>
    </row>
    <row r="729" spans="1:6" s="5" customFormat="1" ht="12.75">
      <c r="A729" s="22"/>
      <c r="B729" s="283"/>
      <c r="C729" s="284"/>
      <c r="D729" s="154"/>
      <c r="F729" s="432"/>
    </row>
    <row r="730" spans="1:6" s="5" customFormat="1" ht="12.75">
      <c r="A730" s="22"/>
      <c r="B730" s="26" t="s">
        <v>108</v>
      </c>
      <c r="C730" s="285"/>
      <c r="D730" s="154">
        <v>50</v>
      </c>
      <c r="F730" s="432"/>
    </row>
    <row r="731" spans="1:6" s="5" customFormat="1" ht="12.75">
      <c r="A731" s="22"/>
      <c r="B731" s="28"/>
      <c r="C731" s="286"/>
      <c r="D731" s="136"/>
      <c r="F731" s="432"/>
    </row>
    <row r="734" spans="1:6" s="5" customFormat="1" ht="17.25" customHeight="1">
      <c r="A734" s="22"/>
      <c r="B734" s="526" t="s">
        <v>620</v>
      </c>
      <c r="C734" s="502" t="s">
        <v>348</v>
      </c>
      <c r="D734" s="502" t="s">
        <v>2</v>
      </c>
      <c r="F734" s="432"/>
    </row>
    <row r="735" spans="1:6" s="5" customFormat="1" ht="18" customHeight="1">
      <c r="A735" s="22"/>
      <c r="B735" s="527"/>
      <c r="C735" s="502"/>
      <c r="D735" s="502"/>
      <c r="F735" s="432"/>
    </row>
    <row r="736" spans="2:4" ht="12.75">
      <c r="B736" s="50"/>
      <c r="C736" s="108" t="s">
        <v>3</v>
      </c>
      <c r="D736" s="172"/>
    </row>
    <row r="737" spans="2:4" ht="26.25" customHeight="1">
      <c r="B737" s="222" t="s">
        <v>361</v>
      </c>
      <c r="C737" s="222"/>
      <c r="D737" s="221" t="s">
        <v>621</v>
      </c>
    </row>
    <row r="738" spans="2:4" ht="12.75">
      <c r="B738" s="18"/>
      <c r="C738" s="108"/>
      <c r="D738" s="45"/>
    </row>
    <row r="739" spans="1:6" s="5" customFormat="1" ht="12.75">
      <c r="A739" s="22"/>
      <c r="B739" s="519" t="s">
        <v>354</v>
      </c>
      <c r="C739" s="519"/>
      <c r="D739" s="519"/>
      <c r="F739" s="432"/>
    </row>
    <row r="740" spans="1:6" s="5" customFormat="1" ht="12.75">
      <c r="A740" s="22"/>
      <c r="B740" s="509"/>
      <c r="C740" s="510"/>
      <c r="D740" s="511"/>
      <c r="F740" s="432"/>
    </row>
    <row r="741" spans="1:6" s="5" customFormat="1" ht="12.75">
      <c r="A741" s="22"/>
      <c r="B741" s="586" t="s">
        <v>726</v>
      </c>
      <c r="C741" s="587"/>
      <c r="D741" s="587"/>
      <c r="F741" s="432"/>
    </row>
    <row r="742" spans="1:6" s="5" customFormat="1" ht="12.75">
      <c r="A742" s="22"/>
      <c r="B742" s="509"/>
      <c r="C742" s="510"/>
      <c r="D742" s="511"/>
      <c r="F742" s="432"/>
    </row>
    <row r="743" spans="2:4" ht="12.75">
      <c r="B743" s="16" t="s">
        <v>113</v>
      </c>
      <c r="C743" s="74" t="s">
        <v>362</v>
      </c>
      <c r="D743" s="74" t="s">
        <v>23</v>
      </c>
    </row>
    <row r="744" spans="2:4" ht="12.75">
      <c r="B744" s="272" t="s">
        <v>622</v>
      </c>
      <c r="C744" s="305">
        <v>30000</v>
      </c>
      <c r="D744" s="85">
        <v>30</v>
      </c>
    </row>
    <row r="745" spans="2:4" ht="12.75">
      <c r="B745" s="272" t="s">
        <v>623</v>
      </c>
      <c r="C745" s="305">
        <v>30000</v>
      </c>
      <c r="D745" s="85">
        <v>30</v>
      </c>
    </row>
    <row r="746" spans="2:4" ht="12.75">
      <c r="B746" s="272" t="s">
        <v>624</v>
      </c>
      <c r="C746" s="305">
        <v>10000</v>
      </c>
      <c r="D746" s="85">
        <v>30</v>
      </c>
    </row>
    <row r="747" spans="2:4" ht="12.75">
      <c r="B747" s="272" t="s">
        <v>625</v>
      </c>
      <c r="C747" s="305">
        <v>1000</v>
      </c>
      <c r="D747" s="85">
        <v>30</v>
      </c>
    </row>
    <row r="748" spans="2:4" ht="12.75">
      <c r="B748" s="272" t="s">
        <v>626</v>
      </c>
      <c r="C748" s="305">
        <v>1000</v>
      </c>
      <c r="D748" s="85">
        <v>25</v>
      </c>
    </row>
    <row r="749" spans="2:4" ht="12.75">
      <c r="B749" s="272" t="s">
        <v>627</v>
      </c>
      <c r="C749" s="305">
        <v>20000</v>
      </c>
      <c r="D749" s="85">
        <v>25</v>
      </c>
    </row>
    <row r="750" spans="2:4" ht="12.75">
      <c r="B750" s="272" t="s">
        <v>628</v>
      </c>
      <c r="C750" s="305">
        <v>15000</v>
      </c>
      <c r="D750" s="85">
        <v>30</v>
      </c>
    </row>
    <row r="751" spans="2:4" ht="12.75">
      <c r="B751" s="272" t="s">
        <v>629</v>
      </c>
      <c r="C751" s="305">
        <v>2500</v>
      </c>
      <c r="D751" s="85">
        <v>50</v>
      </c>
    </row>
    <row r="752" spans="2:4" ht="12.75">
      <c r="B752" s="272" t="s">
        <v>630</v>
      </c>
      <c r="C752" s="305">
        <v>2500</v>
      </c>
      <c r="D752" s="85">
        <v>50</v>
      </c>
    </row>
    <row r="753" spans="2:4" ht="12.75">
      <c r="B753" s="539" t="s">
        <v>47</v>
      </c>
      <c r="C753" s="540"/>
      <c r="D753" s="152">
        <f>SUM(D744:D752)</f>
        <v>300</v>
      </c>
    </row>
    <row r="754" spans="2:4" ht="12.75" customHeight="1">
      <c r="B754" s="446" t="s">
        <v>48</v>
      </c>
      <c r="C754" s="446"/>
      <c r="D754" s="446" t="s">
        <v>23</v>
      </c>
    </row>
    <row r="755" spans="2:4" ht="12.75">
      <c r="B755" s="446"/>
      <c r="C755" s="446"/>
      <c r="D755" s="446"/>
    </row>
    <row r="756" spans="2:4" ht="12.75">
      <c r="B756" s="321" t="s">
        <v>631</v>
      </c>
      <c r="C756" s="289"/>
      <c r="D756" s="355">
        <v>65</v>
      </c>
    </row>
    <row r="757" spans="2:4" ht="12.75">
      <c r="B757" s="86" t="s">
        <v>357</v>
      </c>
      <c r="C757" s="276"/>
      <c r="D757" s="85">
        <v>65</v>
      </c>
    </row>
    <row r="758" spans="2:4" ht="12.75">
      <c r="B758" s="86" t="s">
        <v>632</v>
      </c>
      <c r="C758" s="276"/>
      <c r="D758" s="85">
        <v>65</v>
      </c>
    </row>
    <row r="759" spans="2:4" ht="12.75">
      <c r="B759" s="86" t="s">
        <v>129</v>
      </c>
      <c r="C759" s="276"/>
      <c r="D759" s="85">
        <v>65</v>
      </c>
    </row>
    <row r="760" spans="2:4" ht="12.75">
      <c r="B760" s="306" t="s">
        <v>286</v>
      </c>
      <c r="C760" s="317"/>
      <c r="D760" s="292"/>
    </row>
    <row r="761" spans="2:4" ht="12.75">
      <c r="B761" s="304" t="s">
        <v>359</v>
      </c>
      <c r="C761" s="318"/>
      <c r="D761" s="255" t="s">
        <v>12</v>
      </c>
    </row>
    <row r="762" spans="2:4" ht="12.75">
      <c r="B762" s="307" t="s">
        <v>313</v>
      </c>
      <c r="C762" s="319"/>
      <c r="D762" s="308" t="s">
        <v>12</v>
      </c>
    </row>
    <row r="763" spans="2:6" ht="57.75" customHeight="1">
      <c r="B763" s="440" t="s">
        <v>766</v>
      </c>
      <c r="C763" s="441"/>
      <c r="D763" s="85">
        <v>15</v>
      </c>
      <c r="F763" s="432" t="s">
        <v>733</v>
      </c>
    </row>
    <row r="764" spans="2:6" ht="36.75" customHeight="1">
      <c r="B764" s="440" t="s">
        <v>767</v>
      </c>
      <c r="C764" s="441"/>
      <c r="D764" s="85">
        <v>15</v>
      </c>
      <c r="F764" s="432" t="s">
        <v>733</v>
      </c>
    </row>
    <row r="765" spans="2:6" ht="63.75" customHeight="1">
      <c r="B765" s="440" t="s">
        <v>768</v>
      </c>
      <c r="C765" s="441"/>
      <c r="D765" s="85">
        <v>10</v>
      </c>
      <c r="F765" s="432" t="s">
        <v>733</v>
      </c>
    </row>
    <row r="766" spans="2:4" ht="12.75">
      <c r="B766" s="539" t="s">
        <v>47</v>
      </c>
      <c r="C766" s="540"/>
      <c r="D766" s="152">
        <f>SUM(D756:D765)</f>
        <v>300</v>
      </c>
    </row>
    <row r="767" spans="2:4" ht="12.75" customHeight="1">
      <c r="B767" s="529" t="s">
        <v>87</v>
      </c>
      <c r="C767" s="529"/>
      <c r="D767" s="529"/>
    </row>
    <row r="768" spans="2:4" ht="30.75" customHeight="1">
      <c r="B768" s="528" t="s">
        <v>360</v>
      </c>
      <c r="C768" s="528"/>
      <c r="D768" s="528"/>
    </row>
    <row r="769" spans="2:4" ht="12.75">
      <c r="B769" s="514"/>
      <c r="C769" s="515"/>
      <c r="D769" s="516"/>
    </row>
    <row r="770" spans="2:4" ht="12.75">
      <c r="B770" s="245" t="s">
        <v>643</v>
      </c>
      <c r="C770" s="109" t="s">
        <v>104</v>
      </c>
      <c r="D770" s="85">
        <v>250</v>
      </c>
    </row>
    <row r="771" spans="2:4" ht="12.75">
      <c r="B771" s="248"/>
      <c r="C771" s="249"/>
      <c r="D771" s="250"/>
    </row>
    <row r="772" spans="2:4" ht="12.75">
      <c r="B772" s="443" t="s">
        <v>47</v>
      </c>
      <c r="C772" s="444"/>
      <c r="D772" s="167">
        <f>SUM(D770:D771)</f>
        <v>250</v>
      </c>
    </row>
    <row r="773" spans="2:4" ht="12.75" customHeight="1">
      <c r="B773" s="442" t="s">
        <v>106</v>
      </c>
      <c r="C773" s="442"/>
      <c r="D773" s="74" t="s">
        <v>23</v>
      </c>
    </row>
    <row r="774" spans="2:4" ht="12.75">
      <c r="B774" s="26"/>
      <c r="C774" s="113"/>
      <c r="D774" s="154"/>
    </row>
    <row r="775" spans="2:4" ht="12.75">
      <c r="B775" s="26" t="s">
        <v>107</v>
      </c>
      <c r="C775" s="113"/>
      <c r="D775" s="154"/>
    </row>
    <row r="776" spans="2:4" ht="12.75">
      <c r="B776" s="26"/>
      <c r="C776" s="113"/>
      <c r="D776" s="154">
        <v>100</v>
      </c>
    </row>
    <row r="777" spans="2:4" ht="12.75">
      <c r="B777" s="28"/>
      <c r="C777" s="114"/>
      <c r="D777" s="155"/>
    </row>
    <row r="778" spans="1:6" s="5" customFormat="1" ht="12.75" customHeight="1">
      <c r="A778" s="22"/>
      <c r="B778" s="442" t="s">
        <v>108</v>
      </c>
      <c r="C778" s="442"/>
      <c r="D778" s="74" t="s">
        <v>23</v>
      </c>
      <c r="F778" s="432"/>
    </row>
    <row r="779" spans="1:6" s="5" customFormat="1" ht="12.75">
      <c r="A779" s="22"/>
      <c r="B779" s="26"/>
      <c r="C779" s="115"/>
      <c r="D779" s="154"/>
      <c r="F779" s="432"/>
    </row>
    <row r="780" spans="1:6" s="5" customFormat="1" ht="12.75">
      <c r="A780" s="22"/>
      <c r="B780" s="26" t="s">
        <v>108</v>
      </c>
      <c r="C780" s="108"/>
      <c r="D780" s="154">
        <v>50</v>
      </c>
      <c r="F780" s="432"/>
    </row>
    <row r="781" spans="1:6" s="5" customFormat="1" ht="12.75">
      <c r="A781" s="22"/>
      <c r="B781" s="28"/>
      <c r="C781" s="116"/>
      <c r="D781" s="136"/>
      <c r="F781" s="432"/>
    </row>
    <row r="782" spans="1:6" s="5" customFormat="1" ht="12.75">
      <c r="A782" s="22"/>
      <c r="B782" s="43"/>
      <c r="C782" s="113"/>
      <c r="D782" s="128"/>
      <c r="F782" s="432"/>
    </row>
    <row r="783" spans="1:6" s="5" customFormat="1" ht="12.75">
      <c r="A783" s="22"/>
      <c r="B783" s="309"/>
      <c r="C783" s="114"/>
      <c r="D783" s="310"/>
      <c r="F783" s="432"/>
    </row>
    <row r="784" spans="1:6" s="5" customFormat="1" ht="18.75" customHeight="1">
      <c r="A784" s="22"/>
      <c r="B784" s="507" t="s">
        <v>638</v>
      </c>
      <c r="C784" s="502" t="s">
        <v>348</v>
      </c>
      <c r="D784" s="502" t="s">
        <v>2</v>
      </c>
      <c r="F784" s="432"/>
    </row>
    <row r="785" spans="1:6" s="5" customFormat="1" ht="18" customHeight="1">
      <c r="A785" s="22"/>
      <c r="B785" s="508"/>
      <c r="C785" s="502" t="s">
        <v>349</v>
      </c>
      <c r="D785" s="502" t="s">
        <v>349</v>
      </c>
      <c r="F785" s="432"/>
    </row>
    <row r="786" spans="1:6" s="5" customFormat="1" ht="12.75">
      <c r="A786" s="22"/>
      <c r="B786" s="50"/>
      <c r="C786" s="108" t="s">
        <v>3</v>
      </c>
      <c r="D786" s="172"/>
      <c r="F786" s="432"/>
    </row>
    <row r="787" spans="1:6" s="5" customFormat="1" ht="76.5">
      <c r="A787" s="22"/>
      <c r="B787" s="320" t="s">
        <v>363</v>
      </c>
      <c r="C787" s="83"/>
      <c r="D787" s="221" t="s">
        <v>12</v>
      </c>
      <c r="F787" s="432"/>
    </row>
    <row r="788" spans="1:6" s="5" customFormat="1" ht="12.75">
      <c r="A788" s="22"/>
      <c r="B788" s="51"/>
      <c r="C788" s="19"/>
      <c r="D788" s="162"/>
      <c r="F788" s="432"/>
    </row>
    <row r="789" spans="1:6" s="5" customFormat="1" ht="12.75">
      <c r="A789" s="22"/>
      <c r="B789" s="256" t="s">
        <v>351</v>
      </c>
      <c r="C789" s="83">
        <v>5000000</v>
      </c>
      <c r="D789" s="189" t="s">
        <v>12</v>
      </c>
      <c r="F789" s="432"/>
    </row>
    <row r="790" spans="1:6" s="5" customFormat="1" ht="12.75">
      <c r="A790" s="22"/>
      <c r="B790" s="256" t="s">
        <v>352</v>
      </c>
      <c r="C790" s="83">
        <v>5000000</v>
      </c>
      <c r="D790" s="189" t="s">
        <v>12</v>
      </c>
      <c r="F790" s="432"/>
    </row>
    <row r="791" spans="1:6" s="5" customFormat="1" ht="12.75">
      <c r="A791" s="22"/>
      <c r="B791" s="256" t="s">
        <v>353</v>
      </c>
      <c r="C791" s="83">
        <v>5000000</v>
      </c>
      <c r="D791" s="189" t="s">
        <v>12</v>
      </c>
      <c r="F791" s="432"/>
    </row>
    <row r="792" spans="1:6" s="5" customFormat="1" ht="12.75">
      <c r="A792" s="22"/>
      <c r="B792" s="256" t="s">
        <v>364</v>
      </c>
      <c r="C792" s="83">
        <v>1000000</v>
      </c>
      <c r="D792" s="189" t="s">
        <v>12</v>
      </c>
      <c r="F792" s="432"/>
    </row>
    <row r="793" spans="1:6" s="5" customFormat="1" ht="12.75">
      <c r="A793" s="22"/>
      <c r="B793" s="256" t="s">
        <v>365</v>
      </c>
      <c r="C793" s="83">
        <v>1000000</v>
      </c>
      <c r="D793" s="189" t="s">
        <v>12</v>
      </c>
      <c r="F793" s="432"/>
    </row>
    <row r="794" spans="1:6" s="5" customFormat="1" ht="12.75">
      <c r="A794" s="22"/>
      <c r="B794" s="18"/>
      <c r="C794" s="108"/>
      <c r="D794" s="45"/>
      <c r="F794" s="432"/>
    </row>
    <row r="795" spans="1:6" s="5" customFormat="1" ht="12.75">
      <c r="A795" s="22"/>
      <c r="B795" s="519" t="s">
        <v>354</v>
      </c>
      <c r="C795" s="519"/>
      <c r="D795" s="519"/>
      <c r="F795" s="432"/>
    </row>
    <row r="796" spans="1:6" s="5" customFormat="1" ht="12.75">
      <c r="A796" s="22"/>
      <c r="B796" s="509"/>
      <c r="C796" s="510"/>
      <c r="D796" s="511"/>
      <c r="F796" s="432"/>
    </row>
    <row r="797" spans="1:6" s="5" customFormat="1" ht="12.75">
      <c r="A797" s="22"/>
      <c r="B797" s="419" t="s">
        <v>725</v>
      </c>
      <c r="C797" s="420"/>
      <c r="D797" s="421"/>
      <c r="F797" s="432"/>
    </row>
    <row r="798" spans="1:6" s="5" customFormat="1" ht="12.75">
      <c r="A798" s="22"/>
      <c r="B798" s="509"/>
      <c r="C798" s="510"/>
      <c r="D798" s="511"/>
      <c r="F798" s="432"/>
    </row>
    <row r="799" spans="1:6" s="5" customFormat="1" ht="12.75">
      <c r="A799" s="22"/>
      <c r="B799" s="16" t="s">
        <v>113</v>
      </c>
      <c r="C799" s="74"/>
      <c r="D799" s="74" t="s">
        <v>23</v>
      </c>
      <c r="F799" s="432"/>
    </row>
    <row r="800" spans="1:6" s="5" customFormat="1" ht="12.75">
      <c r="A800" s="22"/>
      <c r="B800" s="81" t="s">
        <v>351</v>
      </c>
      <c r="C800" s="105"/>
      <c r="D800" s="240">
        <v>60</v>
      </c>
      <c r="F800" s="432"/>
    </row>
    <row r="801" spans="1:6" s="5" customFormat="1" ht="12.75">
      <c r="A801" s="22"/>
      <c r="B801" s="81" t="s">
        <v>355</v>
      </c>
      <c r="C801" s="105"/>
      <c r="D801" s="240">
        <v>60</v>
      </c>
      <c r="F801" s="432"/>
    </row>
    <row r="802" spans="1:6" s="5" customFormat="1" ht="12.75">
      <c r="A802" s="22"/>
      <c r="B802" s="81" t="s">
        <v>353</v>
      </c>
      <c r="C802" s="105"/>
      <c r="D802" s="240">
        <v>60</v>
      </c>
      <c r="F802" s="432"/>
    </row>
    <row r="803" spans="1:6" s="5" customFormat="1" ht="12.75">
      <c r="A803" s="22"/>
      <c r="B803" s="81" t="s">
        <v>639</v>
      </c>
      <c r="C803" s="238"/>
      <c r="D803" s="240">
        <v>60</v>
      </c>
      <c r="F803" s="432"/>
    </row>
    <row r="804" spans="1:6" s="5" customFormat="1" ht="12.75">
      <c r="A804" s="22"/>
      <c r="B804" s="312" t="s">
        <v>366</v>
      </c>
      <c r="C804" s="238"/>
      <c r="D804" s="240">
        <v>60</v>
      </c>
      <c r="F804" s="432"/>
    </row>
    <row r="805" spans="1:6" s="5" customFormat="1" ht="12.75" customHeight="1">
      <c r="A805" s="22"/>
      <c r="B805" s="443" t="s">
        <v>47</v>
      </c>
      <c r="C805" s="444"/>
      <c r="D805" s="158">
        <f>SUM(D800:D804)</f>
        <v>300</v>
      </c>
      <c r="F805" s="432"/>
    </row>
    <row r="806" spans="1:6" s="5" customFormat="1" ht="12.75" customHeight="1">
      <c r="A806" s="22"/>
      <c r="B806" s="446" t="s">
        <v>48</v>
      </c>
      <c r="C806" s="446"/>
      <c r="D806" s="446" t="s">
        <v>23</v>
      </c>
      <c r="F806" s="432"/>
    </row>
    <row r="807" spans="1:6" s="5" customFormat="1" ht="12.75">
      <c r="A807" s="22"/>
      <c r="B807" s="446"/>
      <c r="C807" s="446"/>
      <c r="D807" s="446"/>
      <c r="F807" s="432"/>
    </row>
    <row r="808" spans="1:6" s="5" customFormat="1" ht="12.75">
      <c r="A808" s="22"/>
      <c r="B808" s="321" t="s">
        <v>49</v>
      </c>
      <c r="C808" s="289"/>
      <c r="D808" s="85">
        <v>60</v>
      </c>
      <c r="F808" s="432"/>
    </row>
    <row r="809" spans="1:6" s="5" customFormat="1" ht="27" customHeight="1">
      <c r="A809" s="22"/>
      <c r="B809" s="500" t="s">
        <v>356</v>
      </c>
      <c r="C809" s="501"/>
      <c r="D809" s="189" t="s">
        <v>12</v>
      </c>
      <c r="F809" s="432"/>
    </row>
    <row r="810" spans="1:6" s="5" customFormat="1" ht="12.75">
      <c r="A810" s="22"/>
      <c r="B810" s="86" t="s">
        <v>129</v>
      </c>
      <c r="C810" s="276"/>
      <c r="D810" s="85">
        <v>70</v>
      </c>
      <c r="F810" s="432"/>
    </row>
    <row r="811" spans="1:6" s="5" customFormat="1" ht="12.75">
      <c r="A811" s="22"/>
      <c r="B811" s="86" t="s">
        <v>357</v>
      </c>
      <c r="C811" s="276"/>
      <c r="D811" s="85">
        <v>70</v>
      </c>
      <c r="F811" s="432"/>
    </row>
    <row r="812" spans="1:6" s="5" customFormat="1" ht="12.75">
      <c r="A812" s="22"/>
      <c r="B812" s="86" t="s">
        <v>632</v>
      </c>
      <c r="C812" s="276"/>
      <c r="D812" s="85">
        <v>70</v>
      </c>
      <c r="F812" s="432"/>
    </row>
    <row r="813" spans="1:6" s="5" customFormat="1" ht="12.75">
      <c r="A813" s="22"/>
      <c r="B813" s="306" t="s">
        <v>286</v>
      </c>
      <c r="C813" s="317"/>
      <c r="D813" s="292"/>
      <c r="F813" s="432"/>
    </row>
    <row r="814" spans="1:6" s="5" customFormat="1" ht="12.75">
      <c r="A814" s="22"/>
      <c r="B814" s="304" t="s">
        <v>359</v>
      </c>
      <c r="C814" s="318"/>
      <c r="D814" s="255" t="s">
        <v>12</v>
      </c>
      <c r="F814" s="432"/>
    </row>
    <row r="815" spans="1:6" s="5" customFormat="1" ht="12.75">
      <c r="A815" s="22"/>
      <c r="B815" s="307" t="s">
        <v>313</v>
      </c>
      <c r="C815" s="319"/>
      <c r="D815" s="308" t="s">
        <v>12</v>
      </c>
      <c r="F815" s="432"/>
    </row>
    <row r="816" spans="2:6" ht="51" customHeight="1">
      <c r="B816" s="440" t="s">
        <v>766</v>
      </c>
      <c r="C816" s="441"/>
      <c r="D816" s="85">
        <v>10</v>
      </c>
      <c r="F816" s="432" t="s">
        <v>733</v>
      </c>
    </row>
    <row r="817" spans="2:6" ht="36.75" customHeight="1">
      <c r="B817" s="440" t="s">
        <v>767</v>
      </c>
      <c r="C817" s="441"/>
      <c r="D817" s="85">
        <v>10</v>
      </c>
      <c r="F817" s="432" t="s">
        <v>733</v>
      </c>
    </row>
    <row r="818" spans="2:6" ht="63.75" customHeight="1">
      <c r="B818" s="440" t="s">
        <v>768</v>
      </c>
      <c r="C818" s="441"/>
      <c r="D818" s="85">
        <v>10</v>
      </c>
      <c r="F818" s="432" t="s">
        <v>733</v>
      </c>
    </row>
    <row r="819" spans="1:6" s="5" customFormat="1" ht="12.75">
      <c r="A819" s="22"/>
      <c r="B819" s="443" t="s">
        <v>47</v>
      </c>
      <c r="C819" s="444"/>
      <c r="D819" s="152">
        <f>SUM(D808:D818)</f>
        <v>300</v>
      </c>
      <c r="F819" s="432"/>
    </row>
    <row r="820" spans="1:6" s="5" customFormat="1" ht="13.5" customHeight="1">
      <c r="A820" s="22"/>
      <c r="B820" s="529" t="s">
        <v>87</v>
      </c>
      <c r="C820" s="529"/>
      <c r="D820" s="529"/>
      <c r="F820" s="432"/>
    </row>
    <row r="821" spans="1:6" s="5" customFormat="1" ht="25.5" customHeight="1">
      <c r="A821" s="22"/>
      <c r="B821" s="528" t="s">
        <v>360</v>
      </c>
      <c r="C821" s="528"/>
      <c r="D821" s="528"/>
      <c r="F821" s="432"/>
    </row>
    <row r="822" spans="2:4" ht="12.75">
      <c r="B822" s="514"/>
      <c r="C822" s="515"/>
      <c r="D822" s="516"/>
    </row>
    <row r="823" spans="2:4" ht="12.75">
      <c r="B823" s="245" t="s">
        <v>643</v>
      </c>
      <c r="C823" s="109" t="s">
        <v>104</v>
      </c>
      <c r="D823" s="85">
        <v>250</v>
      </c>
    </row>
    <row r="824" spans="2:4" ht="12.75">
      <c r="B824" s="248"/>
      <c r="C824" s="249"/>
      <c r="D824" s="250"/>
    </row>
    <row r="825" spans="2:4" ht="12.75">
      <c r="B825" s="443" t="s">
        <v>47</v>
      </c>
      <c r="C825" s="444"/>
      <c r="D825" s="167">
        <f>SUM(D823:D824)</f>
        <v>250</v>
      </c>
    </row>
    <row r="826" spans="1:6" s="5" customFormat="1" ht="13.5" customHeight="1">
      <c r="A826" s="22"/>
      <c r="B826" s="442" t="s">
        <v>106</v>
      </c>
      <c r="C826" s="442"/>
      <c r="D826" s="74" t="s">
        <v>23</v>
      </c>
      <c r="F826" s="432"/>
    </row>
    <row r="827" spans="1:6" s="5" customFormat="1" ht="12.75">
      <c r="A827" s="22"/>
      <c r="B827" s="26"/>
      <c r="C827" s="113"/>
      <c r="D827" s="154"/>
      <c r="F827" s="432"/>
    </row>
    <row r="828" spans="1:6" s="5" customFormat="1" ht="12.75" customHeight="1">
      <c r="A828" s="22"/>
      <c r="B828" s="26" t="s">
        <v>107</v>
      </c>
      <c r="C828" s="113"/>
      <c r="D828" s="154"/>
      <c r="F828" s="432"/>
    </row>
    <row r="829" spans="1:6" s="5" customFormat="1" ht="12.75" customHeight="1">
      <c r="A829" s="22"/>
      <c r="B829" s="26"/>
      <c r="C829" s="113"/>
      <c r="D829" s="154">
        <v>100</v>
      </c>
      <c r="F829" s="432"/>
    </row>
    <row r="830" spans="1:6" s="5" customFormat="1" ht="12.75" customHeight="1">
      <c r="A830" s="22"/>
      <c r="B830" s="28"/>
      <c r="C830" s="114"/>
      <c r="D830" s="155"/>
      <c r="F830" s="432"/>
    </row>
    <row r="831" spans="1:6" s="5" customFormat="1" ht="12.75" customHeight="1">
      <c r="A831" s="22"/>
      <c r="B831" s="442" t="s">
        <v>108</v>
      </c>
      <c r="C831" s="442"/>
      <c r="D831" s="74" t="s">
        <v>23</v>
      </c>
      <c r="F831" s="432"/>
    </row>
    <row r="832" spans="1:6" s="5" customFormat="1" ht="12.75" customHeight="1">
      <c r="A832" s="22"/>
      <c r="B832" s="283"/>
      <c r="C832" s="284"/>
      <c r="D832" s="154"/>
      <c r="F832" s="432"/>
    </row>
    <row r="833" spans="1:6" s="5" customFormat="1" ht="12.75" customHeight="1">
      <c r="A833" s="22"/>
      <c r="B833" s="26" t="s">
        <v>108</v>
      </c>
      <c r="C833" s="285"/>
      <c r="D833" s="154">
        <v>50</v>
      </c>
      <c r="F833" s="432"/>
    </row>
    <row r="834" spans="1:6" s="5" customFormat="1" ht="12.75">
      <c r="A834" s="22"/>
      <c r="B834" s="28"/>
      <c r="C834" s="286"/>
      <c r="D834" s="136"/>
      <c r="F834" s="432"/>
    </row>
    <row r="837" spans="1:6" s="5" customFormat="1" ht="18">
      <c r="A837" s="22"/>
      <c r="B837" s="231" t="s">
        <v>216</v>
      </c>
      <c r="C837" s="502" t="s">
        <v>110</v>
      </c>
      <c r="D837" s="502" t="s">
        <v>2</v>
      </c>
      <c r="F837" s="432"/>
    </row>
    <row r="838" spans="1:6" s="5" customFormat="1" ht="17.25" customHeight="1">
      <c r="A838" s="22"/>
      <c r="B838" s="232" t="s">
        <v>367</v>
      </c>
      <c r="C838" s="502"/>
      <c r="D838" s="502"/>
      <c r="F838" s="432"/>
    </row>
    <row r="839" spans="2:4" ht="12.75">
      <c r="B839" s="39"/>
      <c r="C839" s="122"/>
      <c r="D839" s="161"/>
    </row>
    <row r="840" spans="2:4" ht="76.5">
      <c r="B840" s="320" t="s">
        <v>593</v>
      </c>
      <c r="C840" s="83"/>
      <c r="D840" s="221" t="s">
        <v>12</v>
      </c>
    </row>
    <row r="841" spans="2:4" ht="12.75">
      <c r="B841" s="36"/>
      <c r="C841" s="19"/>
      <c r="D841" s="45"/>
    </row>
    <row r="842" spans="2:4" ht="63.75">
      <c r="B842" s="320" t="s">
        <v>368</v>
      </c>
      <c r="C842" s="83"/>
      <c r="D842" s="221" t="s">
        <v>12</v>
      </c>
    </row>
    <row r="843" spans="2:4" ht="12.75">
      <c r="B843" s="36"/>
      <c r="C843" s="19"/>
      <c r="D843" s="45"/>
    </row>
    <row r="844" spans="2:4" ht="12.75">
      <c r="B844" s="256" t="s">
        <v>369</v>
      </c>
      <c r="C844" s="83">
        <v>1000000000</v>
      </c>
      <c r="D844" s="189" t="s">
        <v>12</v>
      </c>
    </row>
    <row r="845" spans="2:4" ht="12.75">
      <c r="B845" s="20" t="s">
        <v>21</v>
      </c>
      <c r="C845" s="19">
        <v>1500000000</v>
      </c>
      <c r="D845" s="45"/>
    </row>
    <row r="846" spans="2:4" ht="12.75">
      <c r="B846" s="20" t="s">
        <v>219</v>
      </c>
      <c r="C846" s="19">
        <v>2000000000</v>
      </c>
      <c r="D846" s="45"/>
    </row>
    <row r="847" spans="2:4" ht="12.75">
      <c r="B847" s="33"/>
      <c r="C847" s="108"/>
      <c r="D847" s="45"/>
    </row>
    <row r="848" spans="2:4" ht="12.75">
      <c r="B848" s="16" t="s">
        <v>113</v>
      </c>
      <c r="C848" s="74"/>
      <c r="D848" s="74" t="s">
        <v>23</v>
      </c>
    </row>
    <row r="849" spans="2:4" ht="12.75">
      <c r="B849" s="33"/>
      <c r="C849" s="108"/>
      <c r="D849" s="45"/>
    </row>
    <row r="850" spans="2:4" ht="12.75">
      <c r="B850" s="185" t="s">
        <v>370</v>
      </c>
      <c r="C850" s="261"/>
      <c r="D850" s="187">
        <v>150</v>
      </c>
    </row>
    <row r="851" spans="2:4" ht="12.75">
      <c r="B851" s="185" t="s">
        <v>371</v>
      </c>
      <c r="C851" s="261"/>
      <c r="D851" s="187">
        <v>150</v>
      </c>
    </row>
    <row r="852" spans="2:4" ht="12.75">
      <c r="B852" s="53"/>
      <c r="C852" s="133"/>
      <c r="D852" s="160"/>
    </row>
    <row r="853" spans="2:4" ht="12.75">
      <c r="B853" s="443" t="s">
        <v>47</v>
      </c>
      <c r="C853" s="444"/>
      <c r="D853" s="158">
        <f>SUM(D849:D851)</f>
        <v>300</v>
      </c>
    </row>
    <row r="854" spans="2:4" ht="12.75" customHeight="1">
      <c r="B854" s="446" t="s">
        <v>48</v>
      </c>
      <c r="C854" s="446"/>
      <c r="D854" s="446" t="s">
        <v>23</v>
      </c>
    </row>
    <row r="855" spans="2:4" ht="12.75">
      <c r="B855" s="446"/>
      <c r="C855" s="446"/>
      <c r="D855" s="446"/>
    </row>
    <row r="856" spans="2:4" ht="12.75">
      <c r="B856" s="321" t="s">
        <v>49</v>
      </c>
      <c r="C856" s="289"/>
      <c r="D856" s="85">
        <v>10</v>
      </c>
    </row>
    <row r="857" spans="2:4" ht="12.75">
      <c r="B857" s="86" t="s">
        <v>50</v>
      </c>
      <c r="C857" s="276"/>
      <c r="D857" s="85">
        <v>10</v>
      </c>
    </row>
    <row r="858" spans="2:6" s="21" customFormat="1" ht="12.75">
      <c r="B858" s="89" t="s">
        <v>372</v>
      </c>
      <c r="C858" s="274"/>
      <c r="D858" s="84">
        <v>25</v>
      </c>
      <c r="F858" s="433"/>
    </row>
    <row r="859" spans="2:4" ht="12.75">
      <c r="B859" s="86" t="s">
        <v>129</v>
      </c>
      <c r="C859" s="276"/>
      <c r="D859" s="85">
        <v>25</v>
      </c>
    </row>
    <row r="860" spans="2:4" ht="12.75">
      <c r="B860" s="86" t="s">
        <v>176</v>
      </c>
      <c r="C860" s="276"/>
      <c r="D860" s="85">
        <v>20</v>
      </c>
    </row>
    <row r="861" spans="2:6" s="21" customFormat="1" ht="12.75">
      <c r="B861" s="89" t="s">
        <v>373</v>
      </c>
      <c r="C861" s="274" t="s">
        <v>3</v>
      </c>
      <c r="D861" s="84">
        <v>38</v>
      </c>
      <c r="F861" s="433"/>
    </row>
    <row r="862" spans="2:6" s="21" customFormat="1" ht="12.75">
      <c r="B862" s="447" t="s">
        <v>374</v>
      </c>
      <c r="C862" s="448"/>
      <c r="D862" s="84">
        <v>30</v>
      </c>
      <c r="F862" s="433"/>
    </row>
    <row r="863" spans="2:6" s="21" customFormat="1" ht="12.75">
      <c r="B863" s="89" t="s">
        <v>375</v>
      </c>
      <c r="C863" s="274"/>
      <c r="D863" s="84">
        <v>30</v>
      </c>
      <c r="F863" s="433"/>
    </row>
    <row r="864" spans="2:6" s="21" customFormat="1" ht="25.5" customHeight="1">
      <c r="B864" s="495" t="s">
        <v>376</v>
      </c>
      <c r="C864" s="452"/>
      <c r="D864" s="84">
        <v>20</v>
      </c>
      <c r="F864" s="433"/>
    </row>
    <row r="865" spans="2:4" ht="12.75">
      <c r="B865" s="92" t="s">
        <v>377</v>
      </c>
      <c r="C865" s="277"/>
      <c r="D865" s="85">
        <v>20</v>
      </c>
    </row>
    <row r="866" spans="2:6" s="21" customFormat="1" ht="12.75">
      <c r="B866" s="356" t="s">
        <v>378</v>
      </c>
      <c r="C866" s="252"/>
      <c r="D866" s="189" t="s">
        <v>12</v>
      </c>
      <c r="F866" s="433"/>
    </row>
    <row r="867" spans="2:6" s="21" customFormat="1" ht="12.75">
      <c r="B867" s="495" t="s">
        <v>270</v>
      </c>
      <c r="C867" s="452"/>
      <c r="D867" s="84">
        <v>10</v>
      </c>
      <c r="F867" s="433"/>
    </row>
    <row r="868" spans="2:4" ht="12.75">
      <c r="B868" s="86" t="s">
        <v>269</v>
      </c>
      <c r="C868" s="276"/>
      <c r="D868" s="85">
        <v>20</v>
      </c>
    </row>
    <row r="869" spans="2:6" ht="12.75">
      <c r="B869" s="230" t="s">
        <v>771</v>
      </c>
      <c r="C869" s="276"/>
      <c r="D869" s="85">
        <v>20</v>
      </c>
      <c r="F869" s="432" t="s">
        <v>733</v>
      </c>
    </row>
    <row r="870" spans="2:6" ht="40.5" customHeight="1">
      <c r="B870" s="440" t="s">
        <v>772</v>
      </c>
      <c r="C870" s="445"/>
      <c r="D870" s="85">
        <v>6</v>
      </c>
      <c r="F870" s="432" t="s">
        <v>733</v>
      </c>
    </row>
    <row r="871" spans="2:6" ht="39" customHeight="1">
      <c r="B871" s="440" t="s">
        <v>773</v>
      </c>
      <c r="C871" s="445"/>
      <c r="D871" s="85">
        <v>6</v>
      </c>
      <c r="F871" s="432" t="s">
        <v>733</v>
      </c>
    </row>
    <row r="872" spans="2:6" ht="12.75">
      <c r="B872" s="503" t="s">
        <v>774</v>
      </c>
      <c r="C872" s="504"/>
      <c r="D872" s="24">
        <v>10</v>
      </c>
      <c r="F872" s="432" t="s">
        <v>733</v>
      </c>
    </row>
    <row r="873" spans="2:4" ht="12.75">
      <c r="B873" s="443" t="s">
        <v>47</v>
      </c>
      <c r="C873" s="444"/>
      <c r="D873" s="152">
        <f>SUM(D856:D872)</f>
        <v>300</v>
      </c>
    </row>
    <row r="874" spans="2:4" ht="12.75" customHeight="1">
      <c r="B874" s="529" t="s">
        <v>87</v>
      </c>
      <c r="C874" s="529"/>
      <c r="D874" s="529"/>
    </row>
    <row r="875" spans="2:4" ht="47.25" customHeight="1">
      <c r="B875" s="528" t="s">
        <v>379</v>
      </c>
      <c r="C875" s="528"/>
      <c r="D875" s="528"/>
    </row>
    <row r="876" spans="2:4" ht="12.75">
      <c r="B876" s="54"/>
      <c r="C876" s="54"/>
      <c r="D876" s="54"/>
    </row>
    <row r="877" spans="2:4" ht="12.75">
      <c r="B877" s="245" t="s">
        <v>380</v>
      </c>
      <c r="C877" s="262">
        <v>0.05</v>
      </c>
      <c r="D877" s="85">
        <v>125</v>
      </c>
    </row>
    <row r="878" spans="2:4" ht="25.5">
      <c r="B878" s="228" t="s">
        <v>381</v>
      </c>
      <c r="C878" s="105" t="s">
        <v>594</v>
      </c>
      <c r="D878" s="85">
        <v>125</v>
      </c>
    </row>
    <row r="879" spans="2:4" ht="12.75">
      <c r="B879" s="31"/>
      <c r="C879" s="118"/>
      <c r="D879" s="173"/>
    </row>
    <row r="880" spans="2:4" ht="12.75">
      <c r="B880" s="443" t="s">
        <v>47</v>
      </c>
      <c r="C880" s="444"/>
      <c r="D880" s="167">
        <f>SUM(D877:D879)</f>
        <v>250</v>
      </c>
    </row>
    <row r="881" spans="2:4" ht="12.75" customHeight="1">
      <c r="B881" s="442" t="s">
        <v>106</v>
      </c>
      <c r="C881" s="442"/>
      <c r="D881" s="74" t="s">
        <v>23</v>
      </c>
    </row>
    <row r="882" spans="2:4" ht="12.75">
      <c r="B882" s="26"/>
      <c r="C882" s="113"/>
      <c r="D882" s="154"/>
    </row>
    <row r="883" spans="2:4" ht="12.75">
      <c r="B883" s="26" t="s">
        <v>107</v>
      </c>
      <c r="C883" s="113"/>
      <c r="D883" s="154"/>
    </row>
    <row r="884" spans="2:4" ht="12.75">
      <c r="B884" s="26"/>
      <c r="C884" s="113"/>
      <c r="D884" s="154">
        <v>100</v>
      </c>
    </row>
    <row r="885" spans="2:4" ht="12.75">
      <c r="B885" s="28"/>
      <c r="C885" s="114"/>
      <c r="D885" s="155"/>
    </row>
    <row r="886" spans="1:6" s="5" customFormat="1" ht="12.75" customHeight="1">
      <c r="A886" s="22"/>
      <c r="B886" s="442" t="s">
        <v>108</v>
      </c>
      <c r="C886" s="442"/>
      <c r="D886" s="74" t="s">
        <v>23</v>
      </c>
      <c r="F886" s="432"/>
    </row>
    <row r="887" spans="1:6" s="5" customFormat="1" ht="12.75">
      <c r="A887" s="22"/>
      <c r="B887" s="283"/>
      <c r="C887" s="284"/>
      <c r="D887" s="154"/>
      <c r="F887" s="432"/>
    </row>
    <row r="888" spans="1:6" s="5" customFormat="1" ht="12.75">
      <c r="A888" s="22"/>
      <c r="B888" s="26" t="s">
        <v>108</v>
      </c>
      <c r="C888" s="285"/>
      <c r="D888" s="154">
        <v>50</v>
      </c>
      <c r="F888" s="432"/>
    </row>
    <row r="889" spans="1:6" s="5" customFormat="1" ht="12.75">
      <c r="A889" s="22"/>
      <c r="B889" s="28"/>
      <c r="C889" s="286"/>
      <c r="D889" s="136"/>
      <c r="F889" s="432"/>
    </row>
    <row r="890" spans="2:4" ht="12.75">
      <c r="B890" s="29"/>
      <c r="C890" s="117"/>
      <c r="D890" s="174"/>
    </row>
    <row r="891" spans="2:4" ht="12.75">
      <c r="B891" s="48"/>
      <c r="C891" s="134"/>
      <c r="D891" s="175"/>
    </row>
    <row r="892" spans="1:6" s="5" customFormat="1" ht="17.25" customHeight="1">
      <c r="A892" s="22"/>
      <c r="B892" s="526" t="s">
        <v>640</v>
      </c>
      <c r="C892" s="502" t="s">
        <v>110</v>
      </c>
      <c r="D892" s="502" t="s">
        <v>2</v>
      </c>
      <c r="F892" s="432"/>
    </row>
    <row r="893" spans="1:6" s="5" customFormat="1" ht="18" customHeight="1">
      <c r="A893" s="22"/>
      <c r="B893" s="527"/>
      <c r="C893" s="502"/>
      <c r="D893" s="502"/>
      <c r="F893" s="432"/>
    </row>
    <row r="894" spans="2:4" ht="12.75">
      <c r="B894" s="55"/>
      <c r="C894" s="125"/>
      <c r="D894" s="176"/>
    </row>
    <row r="895" spans="2:4" ht="127.5">
      <c r="B895" s="223" t="s">
        <v>382</v>
      </c>
      <c r="C895" s="357"/>
      <c r="D895" s="189" t="s">
        <v>12</v>
      </c>
    </row>
    <row r="896" spans="2:4" ht="12.75">
      <c r="B896" s="56"/>
      <c r="C896" s="135"/>
      <c r="D896" s="147"/>
    </row>
    <row r="897" spans="2:4" ht="12.75">
      <c r="B897" s="234" t="s">
        <v>383</v>
      </c>
      <c r="C897" s="110">
        <v>1000000000</v>
      </c>
      <c r="D897" s="189" t="s">
        <v>12</v>
      </c>
    </row>
    <row r="898" spans="2:4" ht="12.75">
      <c r="B898" s="235" t="s">
        <v>21</v>
      </c>
      <c r="C898" s="111">
        <v>1500000000</v>
      </c>
      <c r="D898" s="233"/>
    </row>
    <row r="899" spans="2:4" ht="12.75">
      <c r="B899" s="235" t="s">
        <v>219</v>
      </c>
      <c r="C899" s="111">
        <v>2000000000</v>
      </c>
      <c r="D899" s="233"/>
    </row>
    <row r="900" spans="2:4" ht="12.75">
      <c r="B900" s="57"/>
      <c r="C900" s="112"/>
      <c r="D900" s="157"/>
    </row>
    <row r="901" spans="2:4" ht="12.75">
      <c r="B901" s="589" t="s">
        <v>113</v>
      </c>
      <c r="C901" s="590"/>
      <c r="D901" s="4" t="s">
        <v>23</v>
      </c>
    </row>
    <row r="902" spans="2:4" ht="12.75">
      <c r="B902" s="359" t="s">
        <v>384</v>
      </c>
      <c r="C902" s="329"/>
      <c r="D902" s="107">
        <v>30</v>
      </c>
    </row>
    <row r="903" spans="2:4" ht="12.75">
      <c r="B903" s="243" t="s">
        <v>385</v>
      </c>
      <c r="C903" s="290"/>
      <c r="D903" s="107">
        <v>20</v>
      </c>
    </row>
    <row r="904" spans="2:4" ht="27" customHeight="1">
      <c r="B904" s="474" t="s">
        <v>386</v>
      </c>
      <c r="C904" s="475"/>
      <c r="D904" s="107">
        <v>20</v>
      </c>
    </row>
    <row r="905" spans="2:4" ht="12.75">
      <c r="B905" s="251" t="s">
        <v>387</v>
      </c>
      <c r="C905" s="316"/>
      <c r="D905" s="189" t="s">
        <v>12</v>
      </c>
    </row>
    <row r="906" spans="2:4" ht="12.75">
      <c r="B906" s="191" t="s">
        <v>388</v>
      </c>
      <c r="C906" s="326"/>
      <c r="D906" s="107">
        <v>20</v>
      </c>
    </row>
    <row r="907" spans="2:4" ht="12.75">
      <c r="B907" s="251" t="s">
        <v>389</v>
      </c>
      <c r="C907" s="316"/>
      <c r="D907" s="189" t="s">
        <v>12</v>
      </c>
    </row>
    <row r="908" spans="2:6" s="21" customFormat="1" ht="12.75">
      <c r="B908" s="92" t="s">
        <v>390</v>
      </c>
      <c r="C908" s="334"/>
      <c r="D908" s="236">
        <v>40</v>
      </c>
      <c r="F908" s="433"/>
    </row>
    <row r="909" spans="2:4" ht="25.5" customHeight="1">
      <c r="B909" s="484" t="s">
        <v>584</v>
      </c>
      <c r="C909" s="486"/>
      <c r="D909" s="107">
        <v>20</v>
      </c>
    </row>
    <row r="910" spans="2:4" ht="12.75">
      <c r="B910" s="365" t="s">
        <v>391</v>
      </c>
      <c r="C910" s="366"/>
      <c r="D910" s="107">
        <v>30</v>
      </c>
    </row>
    <row r="911" spans="1:6" s="5" customFormat="1" ht="12.75">
      <c r="A911" s="22"/>
      <c r="B911" s="588" t="s">
        <v>392</v>
      </c>
      <c r="C911" s="588"/>
      <c r="D911" s="364" t="s">
        <v>23</v>
      </c>
      <c r="F911" s="432"/>
    </row>
    <row r="912" spans="2:4" ht="12.75">
      <c r="B912" s="52"/>
      <c r="C912" s="360"/>
      <c r="D912" s="35"/>
    </row>
    <row r="913" spans="2:4" ht="12.75">
      <c r="B913" s="58" t="s">
        <v>393</v>
      </c>
      <c r="C913" s="361"/>
      <c r="D913" s="178"/>
    </row>
    <row r="914" spans="2:4" ht="12.75">
      <c r="B914" s="59" t="s">
        <v>394</v>
      </c>
      <c r="C914" s="361"/>
      <c r="D914" s="179"/>
    </row>
    <row r="915" spans="2:4" ht="12.75">
      <c r="B915" s="237" t="s">
        <v>395</v>
      </c>
      <c r="C915" s="267"/>
      <c r="D915" s="187">
        <v>60</v>
      </c>
    </row>
    <row r="916" spans="2:4" ht="12.75">
      <c r="B916" s="237" t="s">
        <v>396</v>
      </c>
      <c r="C916" s="313"/>
      <c r="D916" s="187" t="s">
        <v>397</v>
      </c>
    </row>
    <row r="917" spans="2:4" ht="12.75">
      <c r="B917" s="237" t="s">
        <v>398</v>
      </c>
      <c r="C917" s="313"/>
      <c r="D917" s="187" t="s">
        <v>397</v>
      </c>
    </row>
    <row r="918" spans="2:4" ht="12.75">
      <c r="B918" s="59"/>
      <c r="C918" s="362"/>
      <c r="D918" s="35"/>
    </row>
    <row r="919" spans="2:4" ht="12.75">
      <c r="B919" s="60" t="s">
        <v>399</v>
      </c>
      <c r="C919" s="361"/>
      <c r="D919" s="180"/>
    </row>
    <row r="920" spans="2:4" ht="12.75">
      <c r="B920" s="59" t="s">
        <v>394</v>
      </c>
      <c r="C920" s="361"/>
      <c r="D920" s="160"/>
    </row>
    <row r="921" spans="2:6" s="21" customFormat="1" ht="12.75">
      <c r="B921" s="239" t="s">
        <v>400</v>
      </c>
      <c r="C921" s="363"/>
      <c r="D921" s="188">
        <v>60</v>
      </c>
      <c r="F921" s="433"/>
    </row>
    <row r="922" spans="2:4" ht="12.75">
      <c r="B922" s="237" t="s">
        <v>396</v>
      </c>
      <c r="C922" s="313"/>
      <c r="D922" s="187" t="s">
        <v>397</v>
      </c>
    </row>
    <row r="923" spans="2:4" ht="12.75">
      <c r="B923" s="237" t="s">
        <v>398</v>
      </c>
      <c r="C923" s="313"/>
      <c r="D923" s="187" t="s">
        <v>397</v>
      </c>
    </row>
    <row r="924" spans="2:4" ht="12.75">
      <c r="B924" s="59"/>
      <c r="C924" s="361"/>
      <c r="D924" s="35"/>
    </row>
    <row r="925" spans="2:4" ht="30.75" customHeight="1">
      <c r="B925" s="505" t="s">
        <v>401</v>
      </c>
      <c r="C925" s="506"/>
      <c r="D925" s="367" t="s">
        <v>12</v>
      </c>
    </row>
    <row r="926" spans="2:4" ht="12.75">
      <c r="B926" s="539" t="s">
        <v>47</v>
      </c>
      <c r="C926" s="540"/>
      <c r="D926" s="158">
        <f>SUM(D902:D924)</f>
        <v>300</v>
      </c>
    </row>
    <row r="927" spans="2:4" ht="12.75" customHeight="1">
      <c r="B927" s="446" t="s">
        <v>48</v>
      </c>
      <c r="C927" s="446"/>
      <c r="D927" s="446" t="s">
        <v>23</v>
      </c>
    </row>
    <row r="928" spans="2:4" ht="12.75">
      <c r="B928" s="446"/>
      <c r="C928" s="446"/>
      <c r="D928" s="446"/>
    </row>
    <row r="929" spans="2:4" ht="12.75">
      <c r="B929" s="369" t="s">
        <v>587</v>
      </c>
      <c r="C929" s="289"/>
      <c r="D929" s="240">
        <v>5</v>
      </c>
    </row>
    <row r="930" spans="2:4" ht="12.75">
      <c r="B930" s="86" t="s">
        <v>586</v>
      </c>
      <c r="C930" s="276"/>
      <c r="D930" s="240">
        <v>5</v>
      </c>
    </row>
    <row r="931" spans="2:6" s="21" customFormat="1" ht="12.75">
      <c r="B931" s="89" t="s">
        <v>585</v>
      </c>
      <c r="C931" s="274"/>
      <c r="D931" s="241">
        <v>10</v>
      </c>
      <c r="F931" s="433"/>
    </row>
    <row r="932" spans="2:4" ht="12.75">
      <c r="B932" s="86" t="s">
        <v>129</v>
      </c>
      <c r="C932" s="276"/>
      <c r="D932" s="240">
        <v>5</v>
      </c>
    </row>
    <row r="933" spans="2:4" ht="12.75">
      <c r="B933" s="242" t="s">
        <v>402</v>
      </c>
      <c r="C933" s="274"/>
      <c r="D933" s="240">
        <v>5</v>
      </c>
    </row>
    <row r="934" spans="2:4" ht="12.75">
      <c r="B934" s="87" t="s">
        <v>403</v>
      </c>
      <c r="C934" s="276"/>
      <c r="D934" s="240">
        <v>5</v>
      </c>
    </row>
    <row r="935" spans="2:6" s="21" customFormat="1" ht="12.75">
      <c r="B935" s="92" t="s">
        <v>588</v>
      </c>
      <c r="C935" s="93"/>
      <c r="D935" s="241">
        <v>10</v>
      </c>
      <c r="F935" s="433"/>
    </row>
    <row r="936" spans="2:4" ht="12.75">
      <c r="B936" s="191" t="s">
        <v>589</v>
      </c>
      <c r="C936" s="277"/>
      <c r="D936" s="240">
        <v>5</v>
      </c>
    </row>
    <row r="937" spans="2:4" ht="12.75">
      <c r="B937" s="191" t="s">
        <v>404</v>
      </c>
      <c r="C937" s="277"/>
      <c r="D937" s="240">
        <v>10</v>
      </c>
    </row>
    <row r="938" spans="2:6" s="21" customFormat="1" ht="12.75">
      <c r="B938" s="111" t="s">
        <v>405</v>
      </c>
      <c r="C938" s="274"/>
      <c r="D938" s="241">
        <v>10</v>
      </c>
      <c r="F938" s="433"/>
    </row>
    <row r="939" spans="2:4" ht="12.75">
      <c r="B939" s="191" t="s">
        <v>406</v>
      </c>
      <c r="C939" s="277"/>
      <c r="D939" s="240">
        <v>10</v>
      </c>
    </row>
    <row r="940" spans="2:4" ht="12.75">
      <c r="B940" s="109" t="s">
        <v>407</v>
      </c>
      <c r="C940" s="276"/>
      <c r="D940" s="240">
        <v>10</v>
      </c>
    </row>
    <row r="941" spans="2:4" ht="12.75">
      <c r="B941" s="109" t="s">
        <v>590</v>
      </c>
      <c r="C941" s="276"/>
      <c r="D941" s="240">
        <v>10</v>
      </c>
    </row>
    <row r="942" spans="2:4" ht="12.75">
      <c r="B942" s="109" t="s">
        <v>408</v>
      </c>
      <c r="C942" s="276"/>
      <c r="D942" s="240">
        <v>10</v>
      </c>
    </row>
    <row r="943" spans="2:4" ht="12.75">
      <c r="B943" s="371" t="s">
        <v>409</v>
      </c>
      <c r="C943" s="370"/>
      <c r="D943" s="189" t="s">
        <v>12</v>
      </c>
    </row>
    <row r="944" spans="2:4" ht="12.75">
      <c r="B944" s="110" t="s">
        <v>378</v>
      </c>
      <c r="C944" s="370"/>
      <c r="D944" s="189" t="s">
        <v>12</v>
      </c>
    </row>
    <row r="945" spans="2:4" ht="12.75">
      <c r="B945" s="109" t="s">
        <v>410</v>
      </c>
      <c r="C945" s="276"/>
      <c r="D945" s="240">
        <v>8</v>
      </c>
    </row>
    <row r="946" spans="2:4" ht="12.75">
      <c r="B946" s="109" t="s">
        <v>411</v>
      </c>
      <c r="C946" s="276"/>
      <c r="D946" s="240">
        <v>5</v>
      </c>
    </row>
    <row r="947" spans="2:4" ht="12.75">
      <c r="B947" s="109" t="s">
        <v>412</v>
      </c>
      <c r="C947" s="276"/>
      <c r="D947" s="240">
        <v>10</v>
      </c>
    </row>
    <row r="948" spans="2:4" ht="12.75">
      <c r="B948" s="109" t="s">
        <v>413</v>
      </c>
      <c r="C948" s="276"/>
      <c r="D948" s="240">
        <v>8</v>
      </c>
    </row>
    <row r="949" spans="2:6" s="21" customFormat="1" ht="12.75">
      <c r="B949" s="111" t="s">
        <v>414</v>
      </c>
      <c r="C949" s="274"/>
      <c r="D949" s="241">
        <v>8</v>
      </c>
      <c r="F949" s="433"/>
    </row>
    <row r="950" spans="2:6" s="21" customFormat="1" ht="12.75">
      <c r="B950" s="111" t="s">
        <v>205</v>
      </c>
      <c r="C950" s="274"/>
      <c r="D950" s="241">
        <v>10</v>
      </c>
      <c r="F950" s="433"/>
    </row>
    <row r="951" spans="2:6" s="21" customFormat="1" ht="12.75">
      <c r="B951" s="111" t="s">
        <v>415</v>
      </c>
      <c r="C951" s="274"/>
      <c r="D951" s="241">
        <v>10</v>
      </c>
      <c r="F951" s="433"/>
    </row>
    <row r="952" spans="2:6" s="21" customFormat="1" ht="12.75">
      <c r="B952" s="92" t="s">
        <v>416</v>
      </c>
      <c r="C952" s="93"/>
      <c r="D952" s="241"/>
      <c r="F952" s="433"/>
    </row>
    <row r="953" spans="2:6" s="21" customFormat="1" ht="12.75">
      <c r="B953" s="368" t="s">
        <v>417</v>
      </c>
      <c r="C953" s="274"/>
      <c r="D953" s="241">
        <v>10</v>
      </c>
      <c r="F953" s="433"/>
    </row>
    <row r="954" spans="2:6" s="21" customFormat="1" ht="12.75">
      <c r="B954" s="92" t="s">
        <v>418</v>
      </c>
      <c r="C954" s="93"/>
      <c r="D954" s="241">
        <v>14</v>
      </c>
      <c r="F954" s="433"/>
    </row>
    <row r="955" spans="2:6" s="21" customFormat="1" ht="14.25" customHeight="1">
      <c r="B955" s="92" t="s">
        <v>419</v>
      </c>
      <c r="C955" s="93"/>
      <c r="D955" s="241">
        <v>5</v>
      </c>
      <c r="F955" s="433"/>
    </row>
    <row r="956" spans="2:6" s="21" customFormat="1" ht="12.75">
      <c r="B956" s="495" t="s">
        <v>270</v>
      </c>
      <c r="C956" s="452"/>
      <c r="D956" s="84">
        <v>14</v>
      </c>
      <c r="F956" s="433"/>
    </row>
    <row r="957" spans="2:6" s="21" customFormat="1" ht="72" customHeight="1">
      <c r="B957" s="495" t="s">
        <v>420</v>
      </c>
      <c r="C957" s="452"/>
      <c r="D957" s="84">
        <v>5</v>
      </c>
      <c r="F957" s="433"/>
    </row>
    <row r="958" spans="2:6" s="21" customFormat="1" ht="25.5" customHeight="1">
      <c r="B958" s="495" t="s">
        <v>421</v>
      </c>
      <c r="C958" s="452"/>
      <c r="D958" s="84">
        <v>5</v>
      </c>
      <c r="F958" s="433"/>
    </row>
    <row r="959" spans="2:6" s="21" customFormat="1" ht="28.5" customHeight="1">
      <c r="B959" s="495" t="s">
        <v>422</v>
      </c>
      <c r="C959" s="452"/>
      <c r="D959" s="84">
        <v>5</v>
      </c>
      <c r="F959" s="433"/>
    </row>
    <row r="960" spans="2:6" s="21" customFormat="1" ht="12.75">
      <c r="B960" s="92" t="s">
        <v>423</v>
      </c>
      <c r="C960" s="93"/>
      <c r="D960" s="84">
        <v>8</v>
      </c>
      <c r="F960" s="433"/>
    </row>
    <row r="961" spans="2:6" s="21" customFormat="1" ht="12.75">
      <c r="B961" s="92" t="s">
        <v>424</v>
      </c>
      <c r="C961" s="93"/>
      <c r="D961" s="84">
        <v>5</v>
      </c>
      <c r="F961" s="433"/>
    </row>
    <row r="962" spans="2:6" s="21" customFormat="1" ht="27.75" customHeight="1">
      <c r="B962" s="495" t="s">
        <v>425</v>
      </c>
      <c r="C962" s="452"/>
      <c r="D962" s="84">
        <v>5</v>
      </c>
      <c r="F962" s="433"/>
    </row>
    <row r="963" spans="2:6" s="21" customFormat="1" ht="39" customHeight="1">
      <c r="B963" s="495" t="s">
        <v>426</v>
      </c>
      <c r="C963" s="452"/>
      <c r="D963" s="84">
        <v>5</v>
      </c>
      <c r="F963" s="433"/>
    </row>
    <row r="964" spans="2:6" s="21" customFormat="1" ht="25.5" customHeight="1">
      <c r="B964" s="495" t="s">
        <v>427</v>
      </c>
      <c r="C964" s="452"/>
      <c r="D964" s="84">
        <v>5</v>
      </c>
      <c r="F964" s="433"/>
    </row>
    <row r="965" spans="2:6" s="21" customFormat="1" ht="12.75">
      <c r="B965" s="92" t="s">
        <v>428</v>
      </c>
      <c r="C965" s="93"/>
      <c r="D965" s="84">
        <v>5</v>
      </c>
      <c r="F965" s="433"/>
    </row>
    <row r="966" spans="2:6" s="21" customFormat="1" ht="25.5" customHeight="1">
      <c r="B966" s="495" t="s">
        <v>429</v>
      </c>
      <c r="C966" s="452"/>
      <c r="D966" s="84">
        <v>5</v>
      </c>
      <c r="F966" s="433"/>
    </row>
    <row r="967" spans="2:6" s="21" customFormat="1" ht="96" customHeight="1">
      <c r="B967" s="495" t="s">
        <v>430</v>
      </c>
      <c r="C967" s="452"/>
      <c r="D967" s="84">
        <v>5</v>
      </c>
      <c r="F967" s="433"/>
    </row>
    <row r="968" spans="2:6" s="21" customFormat="1" ht="57.75" customHeight="1">
      <c r="B968" s="495" t="s">
        <v>431</v>
      </c>
      <c r="C968" s="452"/>
      <c r="D968" s="84">
        <v>5</v>
      </c>
      <c r="F968" s="433"/>
    </row>
    <row r="969" spans="2:6" s="21" customFormat="1" ht="13.5" customHeight="1">
      <c r="B969" s="92" t="s">
        <v>432</v>
      </c>
      <c r="C969" s="93"/>
      <c r="D969" s="84">
        <v>5</v>
      </c>
      <c r="F969" s="433"/>
    </row>
    <row r="970" spans="2:6" s="21" customFormat="1" ht="29.25" customHeight="1">
      <c r="B970" s="495" t="s">
        <v>433</v>
      </c>
      <c r="C970" s="452"/>
      <c r="D970" s="84">
        <v>5</v>
      </c>
      <c r="F970" s="433"/>
    </row>
    <row r="971" spans="2:6" s="21" customFormat="1" ht="12.75">
      <c r="B971" s="495" t="s">
        <v>434</v>
      </c>
      <c r="C971" s="452"/>
      <c r="D971" s="84">
        <v>5</v>
      </c>
      <c r="F971" s="433"/>
    </row>
    <row r="972" spans="2:6" s="21" customFormat="1" ht="12.75">
      <c r="B972" s="451" t="s">
        <v>775</v>
      </c>
      <c r="C972" s="452"/>
      <c r="D972" s="84">
        <v>4</v>
      </c>
      <c r="F972" s="433" t="s">
        <v>733</v>
      </c>
    </row>
    <row r="973" spans="2:6" s="21" customFormat="1" ht="12.75">
      <c r="B973" s="451" t="s">
        <v>776</v>
      </c>
      <c r="C973" s="452"/>
      <c r="D973" s="84">
        <v>2</v>
      </c>
      <c r="F973" s="433" t="s">
        <v>733</v>
      </c>
    </row>
    <row r="974" spans="2:6" s="21" customFormat="1" ht="24.75" customHeight="1">
      <c r="B974" s="451" t="s">
        <v>777</v>
      </c>
      <c r="C974" s="452"/>
      <c r="D974" s="84">
        <v>2</v>
      </c>
      <c r="F974" s="433" t="s">
        <v>733</v>
      </c>
    </row>
    <row r="975" spans="2:6" s="21" customFormat="1" ht="12.75">
      <c r="B975" s="429" t="s">
        <v>778</v>
      </c>
      <c r="C975" s="430"/>
      <c r="D975" s="431">
        <v>2</v>
      </c>
      <c r="F975" s="433" t="s">
        <v>733</v>
      </c>
    </row>
    <row r="976" spans="2:4" ht="12.75">
      <c r="B976" s="539" t="s">
        <v>47</v>
      </c>
      <c r="C976" s="540"/>
      <c r="D976" s="158">
        <f>SUM(D929:D975)</f>
        <v>300</v>
      </c>
    </row>
    <row r="977" spans="2:4" ht="12.75" customHeight="1">
      <c r="B977" s="529" t="s">
        <v>87</v>
      </c>
      <c r="C977" s="529"/>
      <c r="D977" s="529"/>
    </row>
    <row r="978" spans="2:4" ht="47.25" customHeight="1">
      <c r="B978" s="528" t="s">
        <v>435</v>
      </c>
      <c r="C978" s="528"/>
      <c r="D978" s="528"/>
    </row>
    <row r="979" spans="2:4" ht="12.75">
      <c r="B979" s="33"/>
      <c r="C979" s="112"/>
      <c r="D979" s="166"/>
    </row>
    <row r="980" spans="2:4" ht="12.75">
      <c r="B980" s="245" t="s">
        <v>436</v>
      </c>
      <c r="C980" s="246" t="s">
        <v>104</v>
      </c>
      <c r="D980" s="85">
        <v>125</v>
      </c>
    </row>
    <row r="981" spans="2:4" ht="12.75">
      <c r="B981" s="245" t="s">
        <v>381</v>
      </c>
      <c r="C981" s="109" t="s">
        <v>104</v>
      </c>
      <c r="D981" s="85">
        <v>125</v>
      </c>
    </row>
    <row r="982" spans="2:4" ht="12.75">
      <c r="B982" s="33"/>
      <c r="C982" s="112"/>
      <c r="D982" s="24"/>
    </row>
    <row r="983" spans="2:4" ht="12.75">
      <c r="B983" s="539" t="s">
        <v>47</v>
      </c>
      <c r="C983" s="540"/>
      <c r="D983" s="152">
        <f>SUM(D979:D982)</f>
        <v>250</v>
      </c>
    </row>
    <row r="984" spans="2:4" ht="12.75" customHeight="1">
      <c r="B984" s="442" t="s">
        <v>106</v>
      </c>
      <c r="C984" s="442"/>
      <c r="D984" s="74" t="s">
        <v>23</v>
      </c>
    </row>
    <row r="985" spans="2:4" ht="12.75">
      <c r="B985" s="26"/>
      <c r="C985" s="113"/>
      <c r="D985" s="154"/>
    </row>
    <row r="986" spans="2:4" ht="12.75">
      <c r="B986" s="26" t="s">
        <v>107</v>
      </c>
      <c r="C986" s="113"/>
      <c r="D986" s="154"/>
    </row>
    <row r="987" spans="2:4" ht="12.75">
      <c r="B987" s="26"/>
      <c r="C987" s="113"/>
      <c r="D987" s="154">
        <v>100</v>
      </c>
    </row>
    <row r="988" spans="2:4" ht="12.75">
      <c r="B988" s="28"/>
      <c r="C988" s="114"/>
      <c r="D988" s="155"/>
    </row>
    <row r="989" spans="1:6" s="5" customFormat="1" ht="12.75" customHeight="1">
      <c r="A989" s="22"/>
      <c r="B989" s="442" t="s">
        <v>108</v>
      </c>
      <c r="C989" s="442"/>
      <c r="D989" s="74" t="s">
        <v>23</v>
      </c>
      <c r="F989" s="432"/>
    </row>
    <row r="990" spans="1:6" s="5" customFormat="1" ht="12.75">
      <c r="A990" s="22"/>
      <c r="B990" s="26"/>
      <c r="C990" s="115"/>
      <c r="D990" s="154"/>
      <c r="F990" s="432"/>
    </row>
    <row r="991" spans="1:6" s="5" customFormat="1" ht="12.75">
      <c r="A991" s="22"/>
      <c r="B991" s="26" t="s">
        <v>108</v>
      </c>
      <c r="C991" s="108"/>
      <c r="D991" s="154">
        <v>50</v>
      </c>
      <c r="F991" s="432"/>
    </row>
    <row r="992" spans="1:6" s="5" customFormat="1" ht="12.75">
      <c r="A992" s="22"/>
      <c r="B992" s="28"/>
      <c r="C992" s="116"/>
      <c r="D992" s="136"/>
      <c r="F992" s="432"/>
    </row>
    <row r="996" spans="2:4" ht="49.5" customHeight="1">
      <c r="B996" s="485" t="s">
        <v>710</v>
      </c>
      <c r="C996" s="485"/>
      <c r="D996" s="485"/>
    </row>
    <row r="997" spans="2:6" s="91" customFormat="1" ht="12.75">
      <c r="B997" s="496" t="s">
        <v>644</v>
      </c>
      <c r="C997" s="497" t="s">
        <v>110</v>
      </c>
      <c r="D997" s="498" t="s">
        <v>23</v>
      </c>
      <c r="F997" s="432"/>
    </row>
    <row r="998" spans="2:6" s="91" customFormat="1" ht="12.75">
      <c r="B998" s="496"/>
      <c r="C998" s="497"/>
      <c r="D998" s="498"/>
      <c r="F998" s="432"/>
    </row>
    <row r="999" spans="2:6" s="91" customFormat="1" ht="12.75">
      <c r="B999" s="123"/>
      <c r="C999" s="125"/>
      <c r="D999" s="147"/>
      <c r="F999" s="432"/>
    </row>
    <row r="1000" spans="2:6" s="91" customFormat="1" ht="38.25">
      <c r="B1000" s="311" t="s">
        <v>645</v>
      </c>
      <c r="C1000" s="399"/>
      <c r="D1000" s="400" t="s">
        <v>12</v>
      </c>
      <c r="F1000" s="432"/>
    </row>
    <row r="1001" spans="2:6" s="91" customFormat="1" ht="12.75">
      <c r="B1001" s="132"/>
      <c r="C1001" s="125"/>
      <c r="D1001" s="147"/>
      <c r="F1001" s="432"/>
    </row>
    <row r="1002" spans="2:6" s="91" customFormat="1" ht="12.75">
      <c r="B1002" s="372" t="s">
        <v>646</v>
      </c>
      <c r="C1002" s="373">
        <v>2000000000</v>
      </c>
      <c r="D1002" s="372" t="s">
        <v>12</v>
      </c>
      <c r="F1002" s="432"/>
    </row>
    <row r="1003" spans="2:6" s="91" customFormat="1" ht="12.75">
      <c r="B1003" s="145" t="s">
        <v>647</v>
      </c>
      <c r="C1003" s="112">
        <v>3000000000</v>
      </c>
      <c r="D1003" s="374"/>
      <c r="F1003" s="432"/>
    </row>
    <row r="1004" spans="2:6" s="91" customFormat="1" ht="12.75">
      <c r="B1004" s="145" t="s">
        <v>712</v>
      </c>
      <c r="C1004" s="112">
        <v>5000000000</v>
      </c>
      <c r="D1004" s="374"/>
      <c r="F1004" s="432"/>
    </row>
    <row r="1005" spans="2:6" s="91" customFormat="1" ht="12.75">
      <c r="B1005" s="375"/>
      <c r="C1005" s="376"/>
      <c r="D1005" s="157"/>
      <c r="F1005" s="432"/>
    </row>
    <row r="1006" spans="2:6" s="91" customFormat="1" ht="12.75" customHeight="1">
      <c r="B1006" s="499" t="s">
        <v>113</v>
      </c>
      <c r="C1006" s="499"/>
      <c r="D1006" s="377" t="s">
        <v>23</v>
      </c>
      <c r="F1006" s="432"/>
    </row>
    <row r="1007" spans="2:6" s="91" customFormat="1" ht="12.75">
      <c r="B1007" s="278" t="s">
        <v>648</v>
      </c>
      <c r="C1007" s="402"/>
      <c r="D1007" s="107">
        <v>15</v>
      </c>
      <c r="F1007" s="432"/>
    </row>
    <row r="1008" spans="2:6" s="91" customFormat="1" ht="12.75">
      <c r="B1008" s="191" t="s">
        <v>649</v>
      </c>
      <c r="C1008" s="267"/>
      <c r="D1008" s="107">
        <v>20</v>
      </c>
      <c r="F1008" s="432"/>
    </row>
    <row r="1009" spans="2:6" s="91" customFormat="1" ht="12.75">
      <c r="B1009" s="191" t="s">
        <v>650</v>
      </c>
      <c r="C1009" s="267"/>
      <c r="D1009" s="107">
        <v>20</v>
      </c>
      <c r="F1009" s="432"/>
    </row>
    <row r="1010" spans="2:6" s="91" customFormat="1" ht="12.75">
      <c r="B1010" s="191" t="s">
        <v>651</v>
      </c>
      <c r="C1010" s="267"/>
      <c r="D1010" s="107">
        <v>10</v>
      </c>
      <c r="F1010" s="432"/>
    </row>
    <row r="1011" spans="2:6" s="91" customFormat="1" ht="12.75">
      <c r="B1011" s="191" t="s">
        <v>652</v>
      </c>
      <c r="C1011" s="403"/>
      <c r="D1011" s="107">
        <v>20</v>
      </c>
      <c r="F1011" s="432"/>
    </row>
    <row r="1012" spans="2:6" s="91" customFormat="1" ht="12.75">
      <c r="B1012" s="191" t="s">
        <v>653</v>
      </c>
      <c r="C1012" s="267"/>
      <c r="D1012" s="107">
        <v>20</v>
      </c>
      <c r="F1012" s="432"/>
    </row>
    <row r="1013" spans="2:6" s="91" customFormat="1" ht="12.75">
      <c r="B1013" s="191" t="s">
        <v>654</v>
      </c>
      <c r="C1013" s="267"/>
      <c r="D1013" s="107">
        <v>20</v>
      </c>
      <c r="F1013" s="432"/>
    </row>
    <row r="1014" spans="2:6" s="91" customFormat="1" ht="12.75">
      <c r="B1014" s="191" t="s">
        <v>655</v>
      </c>
      <c r="C1014" s="267"/>
      <c r="D1014" s="107">
        <v>10</v>
      </c>
      <c r="F1014" s="432"/>
    </row>
    <row r="1015" spans="2:6" s="91" customFormat="1" ht="12.75">
      <c r="B1015" s="191" t="s">
        <v>656</v>
      </c>
      <c r="C1015" s="267"/>
      <c r="D1015" s="107">
        <v>20</v>
      </c>
      <c r="F1015" s="432"/>
    </row>
    <row r="1016" spans="2:6" s="91" customFormat="1" ht="12.75">
      <c r="B1016" s="191" t="s">
        <v>657</v>
      </c>
      <c r="C1016" s="403"/>
      <c r="D1016" s="107">
        <v>25</v>
      </c>
      <c r="F1016" s="432"/>
    </row>
    <row r="1017" spans="2:6" s="91" customFormat="1" ht="12.75">
      <c r="B1017" s="191" t="s">
        <v>658</v>
      </c>
      <c r="C1017" s="403"/>
      <c r="D1017" s="107">
        <v>20</v>
      </c>
      <c r="F1017" s="432"/>
    </row>
    <row r="1018" spans="2:6" s="91" customFormat="1" ht="12.75">
      <c r="B1018" s="191" t="s">
        <v>659</v>
      </c>
      <c r="C1018" s="403"/>
      <c r="D1018" s="107">
        <v>13</v>
      </c>
      <c r="F1018" s="432"/>
    </row>
    <row r="1019" spans="2:6" s="91" customFormat="1" ht="12.75">
      <c r="B1019" s="191" t="s">
        <v>660</v>
      </c>
      <c r="C1019" s="267"/>
      <c r="D1019" s="107">
        <v>13</v>
      </c>
      <c r="F1019" s="432"/>
    </row>
    <row r="1020" spans="2:6" s="91" customFormat="1" ht="12.75">
      <c r="B1020" s="474" t="s">
        <v>661</v>
      </c>
      <c r="C1020" s="475"/>
      <c r="D1020" s="107">
        <v>15</v>
      </c>
      <c r="F1020" s="432"/>
    </row>
    <row r="1021" spans="2:6" s="91" customFormat="1" ht="12.75">
      <c r="B1021" s="487" t="s">
        <v>711</v>
      </c>
      <c r="C1021" s="488"/>
      <c r="D1021" s="378">
        <v>15</v>
      </c>
      <c r="F1021" s="432"/>
    </row>
    <row r="1022" spans="2:6" s="91" customFormat="1" ht="12.75">
      <c r="B1022" s="191" t="s">
        <v>662</v>
      </c>
      <c r="C1022" s="401"/>
      <c r="D1022" s="107">
        <v>10</v>
      </c>
      <c r="F1022" s="432"/>
    </row>
    <row r="1023" spans="2:6" s="91" customFormat="1" ht="12.75">
      <c r="B1023" s="191" t="s">
        <v>663</v>
      </c>
      <c r="C1023" s="401"/>
      <c r="D1023" s="107">
        <v>10</v>
      </c>
      <c r="F1023" s="432"/>
    </row>
    <row r="1024" spans="2:6" s="91" customFormat="1" ht="12.75">
      <c r="B1024" s="484" t="s">
        <v>664</v>
      </c>
      <c r="C1024" s="486"/>
      <c r="D1024" s="107">
        <v>9</v>
      </c>
      <c r="F1024" s="432"/>
    </row>
    <row r="1025" spans="2:6" s="91" customFormat="1" ht="12.75">
      <c r="B1025" s="434" t="s">
        <v>665</v>
      </c>
      <c r="C1025" s="435"/>
      <c r="D1025" s="107">
        <v>10</v>
      </c>
      <c r="F1025" s="432"/>
    </row>
    <row r="1026" spans="2:6" s="91" customFormat="1" ht="12.75">
      <c r="B1026" s="434" t="s">
        <v>779</v>
      </c>
      <c r="C1026" s="435"/>
      <c r="D1026" s="187">
        <v>5</v>
      </c>
      <c r="F1026" s="432" t="s">
        <v>733</v>
      </c>
    </row>
    <row r="1027" spans="2:6" s="91" customFormat="1" ht="12.75">
      <c r="B1027" s="489" t="s">
        <v>47</v>
      </c>
      <c r="C1027" s="490"/>
      <c r="D1027" s="379">
        <f>SUM(D1007:D1026)</f>
        <v>300</v>
      </c>
      <c r="F1027" s="432"/>
    </row>
    <row r="1028" spans="2:6" s="91" customFormat="1" ht="12.75" customHeight="1">
      <c r="B1028" s="491" t="s">
        <v>48</v>
      </c>
      <c r="C1028" s="380"/>
      <c r="D1028" s="493" t="s">
        <v>23</v>
      </c>
      <c r="F1028" s="432"/>
    </row>
    <row r="1029" spans="2:6" s="91" customFormat="1" ht="12.75">
      <c r="B1029" s="492"/>
      <c r="C1029" s="381"/>
      <c r="D1029" s="494"/>
      <c r="F1029" s="432"/>
    </row>
    <row r="1030" spans="2:6" s="91" customFormat="1" ht="12.75">
      <c r="B1030" s="404" t="s">
        <v>666</v>
      </c>
      <c r="C1030" s="406"/>
      <c r="D1030" s="138">
        <v>10</v>
      </c>
      <c r="F1030" s="432"/>
    </row>
    <row r="1031" spans="2:6" s="91" customFormat="1" ht="12.75">
      <c r="B1031" s="109" t="s">
        <v>667</v>
      </c>
      <c r="C1031" s="407"/>
      <c r="D1031" s="85">
        <v>15</v>
      </c>
      <c r="F1031" s="432"/>
    </row>
    <row r="1032" spans="2:6" s="91" customFormat="1" ht="12.75">
      <c r="B1032" s="109" t="s">
        <v>668</v>
      </c>
      <c r="C1032" s="407"/>
      <c r="D1032" s="85">
        <v>2</v>
      </c>
      <c r="F1032" s="432"/>
    </row>
    <row r="1033" spans="2:6" s="91" customFormat="1" ht="12.75">
      <c r="B1033" s="109" t="s">
        <v>669</v>
      </c>
      <c r="C1033" s="407"/>
      <c r="D1033" s="85">
        <v>2</v>
      </c>
      <c r="F1033" s="432"/>
    </row>
    <row r="1034" spans="2:6" s="91" customFormat="1" ht="12.75">
      <c r="B1034" s="109" t="s">
        <v>670</v>
      </c>
      <c r="C1034" s="407"/>
      <c r="D1034" s="85">
        <v>20</v>
      </c>
      <c r="F1034" s="432"/>
    </row>
    <row r="1035" spans="2:6" s="91" customFormat="1" ht="12.75">
      <c r="B1035" s="484" t="s">
        <v>671</v>
      </c>
      <c r="C1035" s="486"/>
      <c r="D1035" s="85">
        <v>15</v>
      </c>
      <c r="F1035" s="432"/>
    </row>
    <row r="1036" spans="2:6" s="91" customFormat="1" ht="12.75">
      <c r="B1036" s="191" t="s">
        <v>672</v>
      </c>
      <c r="C1036" s="408"/>
      <c r="D1036" s="85">
        <v>5</v>
      </c>
      <c r="F1036" s="432"/>
    </row>
    <row r="1037" spans="2:6" s="91" customFormat="1" ht="12.75">
      <c r="B1037" s="191" t="s">
        <v>673</v>
      </c>
      <c r="C1037" s="408"/>
      <c r="D1037" s="85">
        <v>10</v>
      </c>
      <c r="F1037" s="432"/>
    </row>
    <row r="1038" spans="2:6" s="91" customFormat="1" ht="12.75">
      <c r="B1038" s="191" t="s">
        <v>674</v>
      </c>
      <c r="C1038" s="408"/>
      <c r="D1038" s="85">
        <v>10</v>
      </c>
      <c r="F1038" s="432"/>
    </row>
    <row r="1039" spans="2:6" s="91" customFormat="1" ht="15.75" customHeight="1">
      <c r="B1039" s="358" t="s">
        <v>675</v>
      </c>
      <c r="C1039" s="408"/>
      <c r="D1039" s="85">
        <v>10</v>
      </c>
      <c r="F1039" s="432"/>
    </row>
    <row r="1040" spans="2:6" s="91" customFormat="1" ht="25.5" customHeight="1">
      <c r="B1040" s="484" t="s">
        <v>676</v>
      </c>
      <c r="C1040" s="486"/>
      <c r="D1040" s="85">
        <v>3</v>
      </c>
      <c r="F1040" s="432"/>
    </row>
    <row r="1041" spans="2:6" s="91" customFormat="1" ht="12.75">
      <c r="B1041" s="484" t="s">
        <v>677</v>
      </c>
      <c r="C1041" s="486"/>
      <c r="D1041" s="85">
        <v>10</v>
      </c>
      <c r="F1041" s="432"/>
    </row>
    <row r="1042" spans="2:6" s="91" customFormat="1" ht="12.75">
      <c r="B1042" s="358" t="s">
        <v>678</v>
      </c>
      <c r="C1042" s="408"/>
      <c r="D1042" s="85">
        <v>15</v>
      </c>
      <c r="F1042" s="432"/>
    </row>
    <row r="1043" spans="2:6" s="91" customFormat="1" ht="25.5" customHeight="1">
      <c r="B1043" s="484" t="s">
        <v>679</v>
      </c>
      <c r="C1043" s="486"/>
      <c r="D1043" s="85">
        <v>12</v>
      </c>
      <c r="F1043" s="432"/>
    </row>
    <row r="1044" spans="2:6" s="91" customFormat="1" ht="12.75">
      <c r="B1044" s="191" t="s">
        <v>680</v>
      </c>
      <c r="C1044" s="408"/>
      <c r="D1044" s="85">
        <v>2</v>
      </c>
      <c r="F1044" s="432"/>
    </row>
    <row r="1045" spans="2:6" s="91" customFormat="1" ht="12.75">
      <c r="B1045" s="191" t="s">
        <v>681</v>
      </c>
      <c r="C1045" s="408"/>
      <c r="D1045" s="85">
        <v>5</v>
      </c>
      <c r="F1045" s="432"/>
    </row>
    <row r="1046" spans="2:6" s="91" customFormat="1" ht="12.75">
      <c r="B1046" s="191" t="s">
        <v>682</v>
      </c>
      <c r="C1046" s="408"/>
      <c r="D1046" s="85">
        <v>5</v>
      </c>
      <c r="F1046" s="432"/>
    </row>
    <row r="1047" spans="2:6" s="91" customFormat="1" ht="12.75">
      <c r="B1047" s="92" t="s">
        <v>683</v>
      </c>
      <c r="C1047" s="408"/>
      <c r="D1047" s="85">
        <v>2</v>
      </c>
      <c r="F1047" s="432"/>
    </row>
    <row r="1048" spans="2:6" s="91" customFormat="1" ht="12.75">
      <c r="B1048" s="191" t="s">
        <v>684</v>
      </c>
      <c r="C1048" s="408"/>
      <c r="D1048" s="85">
        <v>5</v>
      </c>
      <c r="F1048" s="432"/>
    </row>
    <row r="1049" spans="2:6" s="91" customFormat="1" ht="12.75">
      <c r="B1049" s="191" t="s">
        <v>685</v>
      </c>
      <c r="C1049" s="408"/>
      <c r="D1049" s="85">
        <v>4</v>
      </c>
      <c r="F1049" s="432"/>
    </row>
    <row r="1050" spans="2:6" s="91" customFormat="1" ht="12.75">
      <c r="B1050" s="191" t="s">
        <v>686</v>
      </c>
      <c r="C1050" s="408"/>
      <c r="D1050" s="85">
        <v>5</v>
      </c>
      <c r="F1050" s="432"/>
    </row>
    <row r="1051" spans="2:6" s="91" customFormat="1" ht="12.75">
      <c r="B1051" s="358" t="s">
        <v>687</v>
      </c>
      <c r="C1051" s="408"/>
      <c r="D1051" s="85">
        <v>10</v>
      </c>
      <c r="F1051" s="432"/>
    </row>
    <row r="1052" spans="2:6" s="91" customFormat="1" ht="12.75">
      <c r="B1052" s="191" t="s">
        <v>688</v>
      </c>
      <c r="C1052" s="408"/>
      <c r="D1052" s="85">
        <v>5</v>
      </c>
      <c r="F1052" s="432"/>
    </row>
    <row r="1053" spans="2:6" s="91" customFormat="1" ht="25.5" customHeight="1">
      <c r="B1053" s="474" t="s">
        <v>689</v>
      </c>
      <c r="C1053" s="475"/>
      <c r="D1053" s="85">
        <v>10</v>
      </c>
      <c r="F1053" s="432"/>
    </row>
    <row r="1054" spans="2:6" s="91" customFormat="1" ht="25.5" customHeight="1">
      <c r="B1054" s="474" t="s">
        <v>690</v>
      </c>
      <c r="C1054" s="475"/>
      <c r="D1054" s="85">
        <v>5</v>
      </c>
      <c r="F1054" s="432"/>
    </row>
    <row r="1055" spans="2:6" s="91" customFormat="1" ht="12.75">
      <c r="B1055" s="191" t="s">
        <v>691</v>
      </c>
      <c r="C1055" s="408"/>
      <c r="D1055" s="85">
        <v>5</v>
      </c>
      <c r="F1055" s="432"/>
    </row>
    <row r="1056" spans="2:6" s="91" customFormat="1" ht="37.5" customHeight="1">
      <c r="B1056" s="474" t="s">
        <v>692</v>
      </c>
      <c r="C1056" s="475"/>
      <c r="D1056" s="85">
        <v>8</v>
      </c>
      <c r="F1056" s="432"/>
    </row>
    <row r="1057" spans="2:6" s="91" customFormat="1" ht="12.75">
      <c r="B1057" s="191" t="s">
        <v>693</v>
      </c>
      <c r="C1057" s="408"/>
      <c r="D1057" s="236">
        <v>5</v>
      </c>
      <c r="F1057" s="432"/>
    </row>
    <row r="1058" spans="2:6" s="91" customFormat="1" ht="12.75">
      <c r="B1058" s="191" t="s">
        <v>694</v>
      </c>
      <c r="C1058" s="408"/>
      <c r="D1058" s="85">
        <v>5</v>
      </c>
      <c r="F1058" s="432"/>
    </row>
    <row r="1059" spans="2:6" s="91" customFormat="1" ht="12.75">
      <c r="B1059" s="191" t="s">
        <v>695</v>
      </c>
      <c r="C1059" s="408"/>
      <c r="D1059" s="85">
        <v>2</v>
      </c>
      <c r="F1059" s="432"/>
    </row>
    <row r="1060" spans="2:6" s="91" customFormat="1" ht="12.75">
      <c r="B1060" s="191" t="s">
        <v>696</v>
      </c>
      <c r="C1060" s="408"/>
      <c r="D1060" s="85">
        <v>5</v>
      </c>
      <c r="F1060" s="432"/>
    </row>
    <row r="1061" spans="2:6" s="91" customFormat="1" ht="12.75">
      <c r="B1061" s="191" t="s">
        <v>697</v>
      </c>
      <c r="C1061" s="408"/>
      <c r="D1061" s="85">
        <v>5</v>
      </c>
      <c r="F1061" s="432"/>
    </row>
    <row r="1062" spans="2:6" s="91" customFormat="1" ht="12.75">
      <c r="B1062" s="191" t="s">
        <v>698</v>
      </c>
      <c r="C1062" s="408"/>
      <c r="D1062" s="85">
        <v>5</v>
      </c>
      <c r="F1062" s="432"/>
    </row>
    <row r="1063" spans="2:6" s="91" customFormat="1" ht="12.75">
      <c r="B1063" s="191" t="s">
        <v>699</v>
      </c>
      <c r="C1063" s="408"/>
      <c r="D1063" s="186">
        <v>3</v>
      </c>
      <c r="F1063" s="432"/>
    </row>
    <row r="1064" spans="2:6" s="91" customFormat="1" ht="12.75">
      <c r="B1064" s="474" t="s">
        <v>700</v>
      </c>
      <c r="C1064" s="475"/>
      <c r="D1064" s="186">
        <v>5</v>
      </c>
      <c r="F1064" s="432"/>
    </row>
    <row r="1065" spans="2:6" s="91" customFormat="1" ht="25.5" customHeight="1">
      <c r="B1065" s="474" t="s">
        <v>701</v>
      </c>
      <c r="C1065" s="475"/>
      <c r="D1065" s="186">
        <v>10</v>
      </c>
      <c r="F1065" s="432"/>
    </row>
    <row r="1066" spans="2:6" s="91" customFormat="1" ht="12.75">
      <c r="B1066" s="191" t="s">
        <v>702</v>
      </c>
      <c r="C1066" s="408"/>
      <c r="D1066" s="186">
        <v>10</v>
      </c>
      <c r="F1066" s="432"/>
    </row>
    <row r="1067" spans="2:6" s="91" customFormat="1" ht="30" customHeight="1">
      <c r="B1067" s="474" t="s">
        <v>703</v>
      </c>
      <c r="C1067" s="475"/>
      <c r="D1067" s="186">
        <v>10</v>
      </c>
      <c r="F1067" s="432"/>
    </row>
    <row r="1068" spans="2:6" s="91" customFormat="1" ht="12.75">
      <c r="B1068" s="409" t="s">
        <v>704</v>
      </c>
      <c r="C1068" s="410"/>
      <c r="D1068" s="382" t="s">
        <v>12</v>
      </c>
      <c r="F1068" s="432"/>
    </row>
    <row r="1069" spans="2:6" s="91" customFormat="1" ht="12.75">
      <c r="B1069" s="405" t="s">
        <v>705</v>
      </c>
      <c r="C1069" s="408"/>
      <c r="D1069" s="85">
        <v>3</v>
      </c>
      <c r="F1069" s="432"/>
    </row>
    <row r="1070" spans="2:6" s="91" customFormat="1" ht="33.75" customHeight="1">
      <c r="B1070" s="459" t="s">
        <v>706</v>
      </c>
      <c r="C1070" s="460"/>
      <c r="D1070" s="85">
        <v>4</v>
      </c>
      <c r="F1070" s="432"/>
    </row>
    <row r="1071" spans="2:6" s="91" customFormat="1" ht="12.75">
      <c r="B1071" s="459" t="s">
        <v>707</v>
      </c>
      <c r="C1071" s="460"/>
      <c r="D1071" s="85">
        <v>3</v>
      </c>
      <c r="F1071" s="432"/>
    </row>
    <row r="1072" spans="2:6" s="91" customFormat="1" ht="12.75">
      <c r="B1072" s="484" t="s">
        <v>780</v>
      </c>
      <c r="C1072" s="475"/>
      <c r="D1072" s="186">
        <v>3</v>
      </c>
      <c r="F1072" s="432" t="s">
        <v>733</v>
      </c>
    </row>
    <row r="1073" spans="2:6" s="91" customFormat="1" ht="12.75">
      <c r="B1073" s="484" t="s">
        <v>781</v>
      </c>
      <c r="C1073" s="475"/>
      <c r="D1073" s="186">
        <v>3</v>
      </c>
      <c r="F1073" s="432" t="s">
        <v>733</v>
      </c>
    </row>
    <row r="1074" spans="2:6" s="91" customFormat="1" ht="12.75">
      <c r="B1074" s="484" t="s">
        <v>707</v>
      </c>
      <c r="C1074" s="475"/>
      <c r="D1074" s="186">
        <v>3</v>
      </c>
      <c r="F1074" s="432" t="s">
        <v>733</v>
      </c>
    </row>
    <row r="1075" spans="2:6" s="91" customFormat="1" ht="12.75">
      <c r="B1075" s="597" t="s">
        <v>731</v>
      </c>
      <c r="C1075" s="598"/>
      <c r="D1075" s="186">
        <v>3</v>
      </c>
      <c r="F1075" s="432" t="s">
        <v>733</v>
      </c>
    </row>
    <row r="1076" spans="2:6" s="91" customFormat="1" ht="27.75" customHeight="1">
      <c r="B1076" s="597" t="s">
        <v>782</v>
      </c>
      <c r="C1076" s="598"/>
      <c r="D1076" s="436">
        <v>3</v>
      </c>
      <c r="F1076" s="432" t="s">
        <v>733</v>
      </c>
    </row>
    <row r="1077" spans="2:6" s="91" customFormat="1" ht="12.75">
      <c r="B1077" s="599" t="s">
        <v>47</v>
      </c>
      <c r="C1077" s="600"/>
      <c r="D1077" s="437">
        <f>SUM(D1030:D1076)</f>
        <v>300</v>
      </c>
      <c r="F1077" s="432"/>
    </row>
    <row r="1078" spans="2:6" s="91" customFormat="1" ht="12.75">
      <c r="B1078" s="478"/>
      <c r="C1078" s="479"/>
      <c r="D1078" s="480"/>
      <c r="F1078" s="432"/>
    </row>
    <row r="1079" spans="2:6" s="91" customFormat="1" ht="12.75">
      <c r="B1079" s="476" t="s">
        <v>87</v>
      </c>
      <c r="C1079" s="476"/>
      <c r="D1079" s="411" t="s">
        <v>23</v>
      </c>
      <c r="F1079" s="432"/>
    </row>
    <row r="1080" spans="2:6" s="91" customFormat="1" ht="45" customHeight="1">
      <c r="B1080" s="481" t="s">
        <v>708</v>
      </c>
      <c r="C1080" s="482"/>
      <c r="D1080" s="483"/>
      <c r="F1080" s="432"/>
    </row>
    <row r="1081" spans="2:6" s="91" customFormat="1" ht="12.75">
      <c r="B1081" s="384"/>
      <c r="C1081" s="385"/>
      <c r="D1081" s="177"/>
      <c r="F1081" s="432"/>
    </row>
    <row r="1082" spans="2:6" s="91" customFormat="1" ht="12.75">
      <c r="B1082" s="228" t="s">
        <v>709</v>
      </c>
      <c r="C1082" s="386">
        <v>150000000</v>
      </c>
      <c r="D1082" s="85">
        <v>250</v>
      </c>
      <c r="F1082" s="432"/>
    </row>
    <row r="1083" spans="2:6" s="91" customFormat="1" ht="12.75">
      <c r="B1083" s="387"/>
      <c r="C1083" s="388"/>
      <c r="D1083" s="136"/>
      <c r="F1083" s="432"/>
    </row>
    <row r="1084" spans="2:6" s="91" customFormat="1" ht="12.75">
      <c r="B1084" s="389" t="s">
        <v>47</v>
      </c>
      <c r="C1084" s="390"/>
      <c r="D1084" s="155">
        <f>+SUM(D1081:D1083)</f>
        <v>250</v>
      </c>
      <c r="F1084" s="432"/>
    </row>
    <row r="1085" spans="2:6" s="91" customFormat="1" ht="14.25" customHeight="1">
      <c r="B1085" s="477" t="s">
        <v>106</v>
      </c>
      <c r="C1085" s="477"/>
      <c r="D1085" s="411" t="s">
        <v>23</v>
      </c>
      <c r="F1085" s="432"/>
    </row>
    <row r="1086" spans="2:6" s="91" customFormat="1" ht="12.75">
      <c r="B1086" s="391"/>
      <c r="C1086" s="99"/>
      <c r="D1086" s="392"/>
      <c r="F1086" s="432"/>
    </row>
    <row r="1087" spans="2:6" s="91" customFormat="1" ht="12.75">
      <c r="B1087" s="391" t="s">
        <v>107</v>
      </c>
      <c r="C1087" s="99"/>
      <c r="D1087" s="392">
        <v>100</v>
      </c>
      <c r="F1087" s="432"/>
    </row>
    <row r="1088" spans="2:6" s="91" customFormat="1" ht="12.75">
      <c r="B1088" s="391"/>
      <c r="C1088" s="99"/>
      <c r="D1088" s="44"/>
      <c r="F1088" s="432"/>
    </row>
    <row r="1089" spans="2:6" s="91" customFormat="1" ht="14.25" customHeight="1">
      <c r="B1089" s="477" t="s">
        <v>108</v>
      </c>
      <c r="C1089" s="477"/>
      <c r="D1089" s="411" t="s">
        <v>23</v>
      </c>
      <c r="F1089" s="432"/>
    </row>
    <row r="1090" spans="2:6" s="91" customFormat="1" ht="12.75">
      <c r="B1090" s="393"/>
      <c r="C1090" s="394"/>
      <c r="D1090" s="392"/>
      <c r="F1090" s="432"/>
    </row>
    <row r="1091" spans="2:6" s="91" customFormat="1" ht="12.75">
      <c r="B1091" s="391" t="s">
        <v>108</v>
      </c>
      <c r="C1091" s="395"/>
      <c r="D1091" s="392">
        <v>50</v>
      </c>
      <c r="F1091" s="432"/>
    </row>
    <row r="1092" spans="2:6" s="91" customFormat="1" ht="12.75">
      <c r="B1092" s="396"/>
      <c r="C1092" s="397"/>
      <c r="D1092" s="398"/>
      <c r="F1092" s="432"/>
    </row>
  </sheetData>
  <sheetProtection selectLockedCells="1" selectUnlockedCells="1"/>
  <mergeCells count="383">
    <mergeCell ref="B1075:C1075"/>
    <mergeCell ref="B1076:C1076"/>
    <mergeCell ref="B1077:C1077"/>
    <mergeCell ref="D154:D156"/>
    <mergeCell ref="B156:C156"/>
    <mergeCell ref="B972:C972"/>
    <mergeCell ref="B973:C973"/>
    <mergeCell ref="B974:C974"/>
    <mergeCell ref="B1072:C1072"/>
    <mergeCell ref="B1073:C1073"/>
    <mergeCell ref="B873:C873"/>
    <mergeCell ref="B853:C853"/>
    <mergeCell ref="D837:D838"/>
    <mergeCell ref="D525:D526"/>
    <mergeCell ref="B480:C480"/>
    <mergeCell ref="D522:D524"/>
    <mergeCell ref="D529:D530"/>
    <mergeCell ref="B537:C537"/>
    <mergeCell ref="B821:D821"/>
    <mergeCell ref="D806:D807"/>
    <mergeCell ref="D427:D428"/>
    <mergeCell ref="B48:C48"/>
    <mergeCell ref="B170:C170"/>
    <mergeCell ref="B157:C157"/>
    <mergeCell ref="B206:C206"/>
    <mergeCell ref="D224:D226"/>
    <mergeCell ref="B229:C229"/>
    <mergeCell ref="B158:D158"/>
    <mergeCell ref="B151:C151"/>
    <mergeCell ref="B159:D159"/>
    <mergeCell ref="B171:C171"/>
    <mergeCell ref="B984:C984"/>
    <mergeCell ref="B989:C989"/>
    <mergeCell ref="B927:C928"/>
    <mergeCell ref="D927:D928"/>
    <mergeCell ref="B977:D977"/>
    <mergeCell ref="B978:D978"/>
    <mergeCell ref="B976:C976"/>
    <mergeCell ref="B983:C983"/>
    <mergeCell ref="B881:C881"/>
    <mergeCell ref="D892:D893"/>
    <mergeCell ref="B926:C926"/>
    <mergeCell ref="B904:C904"/>
    <mergeCell ref="B909:C909"/>
    <mergeCell ref="B911:C911"/>
    <mergeCell ref="B901:C901"/>
    <mergeCell ref="B754:C755"/>
    <mergeCell ref="B470:C470"/>
    <mergeCell ref="B880:C880"/>
    <mergeCell ref="C837:C838"/>
    <mergeCell ref="B854:C855"/>
    <mergeCell ref="D854:D855"/>
    <mergeCell ref="B874:D874"/>
    <mergeCell ref="B820:D820"/>
    <mergeCell ref="B875:D875"/>
    <mergeCell ref="D754:D755"/>
    <mergeCell ref="B767:D767"/>
    <mergeCell ref="B768:D768"/>
    <mergeCell ref="B718:D718"/>
    <mergeCell ref="B723:C723"/>
    <mergeCell ref="B728:C728"/>
    <mergeCell ref="C734:C735"/>
    <mergeCell ref="B739:D739"/>
    <mergeCell ref="B741:D741"/>
    <mergeCell ref="B766:C766"/>
    <mergeCell ref="B734:B735"/>
    <mergeCell ref="B717:D717"/>
    <mergeCell ref="B666:D666"/>
    <mergeCell ref="B667:D667"/>
    <mergeCell ref="B671:C671"/>
    <mergeCell ref="B676:C676"/>
    <mergeCell ref="C682:C683"/>
    <mergeCell ref="B692:D692"/>
    <mergeCell ref="B670:C670"/>
    <mergeCell ref="B694:D694"/>
    <mergeCell ref="B713:C713"/>
    <mergeCell ref="B665:C665"/>
    <mergeCell ref="B669:D669"/>
    <mergeCell ref="B593:C593"/>
    <mergeCell ref="B703:C704"/>
    <mergeCell ref="D703:D704"/>
    <mergeCell ref="B695:D695"/>
    <mergeCell ref="B613:C613"/>
    <mergeCell ref="B614:C614"/>
    <mergeCell ref="B619:C619"/>
    <mergeCell ref="B624:D624"/>
    <mergeCell ref="B621:D621"/>
    <mergeCell ref="B622:D622"/>
    <mergeCell ref="B620:C620"/>
    <mergeCell ref="B506:C506"/>
    <mergeCell ref="B508:C508"/>
    <mergeCell ref="B509:C509"/>
    <mergeCell ref="B510:C510"/>
    <mergeCell ref="B511:C511"/>
    <mergeCell ref="B513:C513"/>
    <mergeCell ref="B515:C515"/>
    <mergeCell ref="B340:D340"/>
    <mergeCell ref="B345:C345"/>
    <mergeCell ref="B350:C350"/>
    <mergeCell ref="B376:C377"/>
    <mergeCell ref="D376:D377"/>
    <mergeCell ref="B409:D409"/>
    <mergeCell ref="B363:C363"/>
    <mergeCell ref="B406:C406"/>
    <mergeCell ref="B407:C407"/>
    <mergeCell ref="B408:C408"/>
    <mergeCell ref="B236:C236"/>
    <mergeCell ref="B241:C241"/>
    <mergeCell ref="B283:C284"/>
    <mergeCell ref="D283:D284"/>
    <mergeCell ref="B176:C176"/>
    <mergeCell ref="B207:C208"/>
    <mergeCell ref="D207:D208"/>
    <mergeCell ref="B230:D230"/>
    <mergeCell ref="B252:C252"/>
    <mergeCell ref="B235:C235"/>
    <mergeCell ref="B77:C78"/>
    <mergeCell ref="D77:D78"/>
    <mergeCell ref="B76:C76"/>
    <mergeCell ref="B2:D2"/>
    <mergeCell ref="B3:D3"/>
    <mergeCell ref="B4:D4"/>
    <mergeCell ref="C6:C7"/>
    <mergeCell ref="B47:C47"/>
    <mergeCell ref="B6:B7"/>
    <mergeCell ref="D6:D7"/>
    <mergeCell ref="D271:D273"/>
    <mergeCell ref="B282:C282"/>
    <mergeCell ref="B79:C79"/>
    <mergeCell ref="B80:C80"/>
    <mergeCell ref="B81:C81"/>
    <mergeCell ref="B82:C82"/>
    <mergeCell ref="B83:C83"/>
    <mergeCell ref="B84:C84"/>
    <mergeCell ref="B85:C85"/>
    <mergeCell ref="B231:D231"/>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23:C123"/>
    <mergeCell ref="B150:C150"/>
    <mergeCell ref="B124:C124"/>
    <mergeCell ref="B125:C125"/>
    <mergeCell ref="B129:C129"/>
    <mergeCell ref="B130:C130"/>
    <mergeCell ref="B131:C131"/>
    <mergeCell ref="B132:C132"/>
    <mergeCell ref="B223:C223"/>
    <mergeCell ref="B133:C133"/>
    <mergeCell ref="B134:C134"/>
    <mergeCell ref="B140:C140"/>
    <mergeCell ref="B143:C143"/>
    <mergeCell ref="B154:C154"/>
    <mergeCell ref="B155:C155"/>
    <mergeCell ref="B147:C147"/>
    <mergeCell ref="B148:C148"/>
    <mergeCell ref="B149:C149"/>
    <mergeCell ref="B334:C334"/>
    <mergeCell ref="B145:C145"/>
    <mergeCell ref="B146:C146"/>
    <mergeCell ref="B142:C142"/>
    <mergeCell ref="B317:C317"/>
    <mergeCell ref="B318:C318"/>
    <mergeCell ref="B321:C321"/>
    <mergeCell ref="B204:C204"/>
    <mergeCell ref="B205:C205"/>
    <mergeCell ref="B189:C189"/>
    <mergeCell ref="B325:C325"/>
    <mergeCell ref="B327:C327"/>
    <mergeCell ref="B329:C329"/>
    <mergeCell ref="B331:C331"/>
    <mergeCell ref="B332:C332"/>
    <mergeCell ref="B333:C333"/>
    <mergeCell ref="B339:D339"/>
    <mergeCell ref="B742:D742"/>
    <mergeCell ref="B753:C753"/>
    <mergeCell ref="B719:D719"/>
    <mergeCell ref="B722:C722"/>
    <mergeCell ref="B415:C415"/>
    <mergeCell ref="B457:C457"/>
    <mergeCell ref="B416:C416"/>
    <mergeCell ref="B421:C421"/>
    <mergeCell ref="C427:C428"/>
    <mergeCell ref="D734:D735"/>
    <mergeCell ref="B696:C696"/>
    <mergeCell ref="B472:C472"/>
    <mergeCell ref="B473:C473"/>
    <mergeCell ref="B476:C476"/>
    <mergeCell ref="B437:D437"/>
    <mergeCell ref="B438:D438"/>
    <mergeCell ref="B439:D439"/>
    <mergeCell ref="B702:C702"/>
    <mergeCell ref="B693:D693"/>
    <mergeCell ref="B716:C716"/>
    <mergeCell ref="B706:C706"/>
    <mergeCell ref="B440:D440"/>
    <mergeCell ref="B481:C482"/>
    <mergeCell ref="D481:D482"/>
    <mergeCell ref="B459:C459"/>
    <mergeCell ref="B462:C462"/>
    <mergeCell ref="B503:C503"/>
    <mergeCell ref="B504:C504"/>
    <mergeCell ref="B441:C441"/>
    <mergeCell ref="B410:D410"/>
    <mergeCell ref="B538:D538"/>
    <mergeCell ref="B539:D539"/>
    <mergeCell ref="B546:C546"/>
    <mergeCell ref="B682:B683"/>
    <mergeCell ref="D682:D683"/>
    <mergeCell ref="B436:D436"/>
    <mergeCell ref="B478:C478"/>
    <mergeCell ref="B479:C479"/>
    <mergeCell ref="D585:D586"/>
    <mergeCell ref="B338:C338"/>
    <mergeCell ref="B344:C344"/>
    <mergeCell ref="B274:C274"/>
    <mergeCell ref="B375:C375"/>
    <mergeCell ref="B892:B893"/>
    <mergeCell ref="B864:C864"/>
    <mergeCell ref="B867:C867"/>
    <mergeCell ref="B769:D769"/>
    <mergeCell ref="B772:C772"/>
    <mergeCell ref="B831:C831"/>
    <mergeCell ref="B516:C516"/>
    <mergeCell ref="B517:C517"/>
    <mergeCell ref="B518:C518"/>
    <mergeCell ref="B519:C519"/>
    <mergeCell ref="B520:C520"/>
    <mergeCell ref="B521:C521"/>
    <mergeCell ref="B523:C523"/>
    <mergeCell ref="B524:C524"/>
    <mergeCell ref="B607:C607"/>
    <mergeCell ref="B530:C530"/>
    <mergeCell ref="B545:C545"/>
    <mergeCell ref="B584:C584"/>
    <mergeCell ref="B569:C569"/>
    <mergeCell ref="B551:C551"/>
    <mergeCell ref="B625:C625"/>
    <mergeCell ref="B659:C659"/>
    <mergeCell ref="B626:C626"/>
    <mergeCell ref="B631:C631"/>
    <mergeCell ref="B649:C650"/>
    <mergeCell ref="B585:C586"/>
    <mergeCell ref="B594:C594"/>
    <mergeCell ref="B604:C604"/>
    <mergeCell ref="B605:C605"/>
    <mergeCell ref="B606:C606"/>
    <mergeCell ref="B822:D822"/>
    <mergeCell ref="B763:C763"/>
    <mergeCell ref="B764:C764"/>
    <mergeCell ref="B765:C765"/>
    <mergeCell ref="B664:C664"/>
    <mergeCell ref="B656:C656"/>
    <mergeCell ref="B658:C658"/>
    <mergeCell ref="B778:C778"/>
    <mergeCell ref="C784:C785"/>
    <mergeCell ref="B795:D795"/>
    <mergeCell ref="B784:B785"/>
    <mergeCell ref="D784:D785"/>
    <mergeCell ref="B796:D796"/>
    <mergeCell ref="B798:D798"/>
    <mergeCell ref="D649:D650"/>
    <mergeCell ref="B648:C648"/>
    <mergeCell ref="B660:C660"/>
    <mergeCell ref="B661:C661"/>
    <mergeCell ref="B662:C662"/>
    <mergeCell ref="B740:D740"/>
    <mergeCell ref="B970:C970"/>
    <mergeCell ref="B925:C925"/>
    <mergeCell ref="B956:C956"/>
    <mergeCell ref="B957:C957"/>
    <mergeCell ref="B958:C958"/>
    <mergeCell ref="B959:C959"/>
    <mergeCell ref="B962:C962"/>
    <mergeCell ref="B963:C963"/>
    <mergeCell ref="B964:C964"/>
    <mergeCell ref="B966:C966"/>
    <mergeCell ref="B967:C967"/>
    <mergeCell ref="B968:C968"/>
    <mergeCell ref="B809:C809"/>
    <mergeCell ref="B817:C817"/>
    <mergeCell ref="B818:C818"/>
    <mergeCell ref="B886:C886"/>
    <mergeCell ref="C892:C893"/>
    <mergeCell ref="B816:C816"/>
    <mergeCell ref="B872:C872"/>
    <mergeCell ref="B871:C871"/>
    <mergeCell ref="B1041:C1041"/>
    <mergeCell ref="B1043:C1043"/>
    <mergeCell ref="B1028:B1029"/>
    <mergeCell ref="D1028:D1029"/>
    <mergeCell ref="B1053:C1053"/>
    <mergeCell ref="B971:C971"/>
    <mergeCell ref="B997:B998"/>
    <mergeCell ref="C997:C998"/>
    <mergeCell ref="D997:D998"/>
    <mergeCell ref="B1006:C1006"/>
    <mergeCell ref="B1054:C1054"/>
    <mergeCell ref="B1056:C1056"/>
    <mergeCell ref="B1064:C1064"/>
    <mergeCell ref="B996:D996"/>
    <mergeCell ref="B1020:C1020"/>
    <mergeCell ref="B1024:C1024"/>
    <mergeCell ref="B1021:C1021"/>
    <mergeCell ref="B1027:C1027"/>
    <mergeCell ref="B1035:C1035"/>
    <mergeCell ref="B1040:C1040"/>
    <mergeCell ref="B1065:C1065"/>
    <mergeCell ref="B1067:C1067"/>
    <mergeCell ref="B1070:C1070"/>
    <mergeCell ref="B1071:C1071"/>
    <mergeCell ref="B1079:C1079"/>
    <mergeCell ref="B1089:C1089"/>
    <mergeCell ref="B1078:D1078"/>
    <mergeCell ref="B1080:D1080"/>
    <mergeCell ref="B1085:C1085"/>
    <mergeCell ref="B1074:C1074"/>
    <mergeCell ref="B152:C152"/>
    <mergeCell ref="B153:C153"/>
    <mergeCell ref="B136:C136"/>
    <mergeCell ref="B228:C228"/>
    <mergeCell ref="B227:C227"/>
    <mergeCell ref="B330:C330"/>
    <mergeCell ref="B225:C225"/>
    <mergeCell ref="B226:C226"/>
    <mergeCell ref="B322:C322"/>
    <mergeCell ref="B323:C323"/>
    <mergeCell ref="B336:C336"/>
    <mergeCell ref="B335:C335"/>
    <mergeCell ref="B372:C372"/>
    <mergeCell ref="B402:C402"/>
    <mergeCell ref="B403:C403"/>
    <mergeCell ref="B405:C405"/>
    <mergeCell ref="B370:C370"/>
    <mergeCell ref="B397:C397"/>
    <mergeCell ref="B398:C398"/>
    <mergeCell ref="B400:C400"/>
    <mergeCell ref="B450:C450"/>
    <mergeCell ref="B531:C531"/>
    <mergeCell ref="B532:C532"/>
    <mergeCell ref="B533:C533"/>
    <mergeCell ref="B534:C534"/>
    <mergeCell ref="B535:C535"/>
    <mergeCell ref="B461:C461"/>
    <mergeCell ref="B466:C466"/>
    <mergeCell ref="B526:C526"/>
    <mergeCell ref="B528:C528"/>
    <mergeCell ref="B714:C714"/>
    <mergeCell ref="B715:C715"/>
    <mergeCell ref="B773:C773"/>
    <mergeCell ref="B819:C819"/>
    <mergeCell ref="B805:C805"/>
    <mergeCell ref="B870:C870"/>
    <mergeCell ref="B806:C807"/>
    <mergeCell ref="B826:C826"/>
    <mergeCell ref="B825:C825"/>
    <mergeCell ref="B862:C862"/>
  </mergeCells>
  <printOptions horizontalCentered="1"/>
  <pageMargins left="0.2362204724409449" right="0.2362204724409449" top="0.5905511811023623" bottom="0.5118110236220472" header="0.5118110236220472" footer="0.5118110236220472"/>
  <pageSetup fitToHeight="20" fitToWidth="1" horizontalDpi="600" verticalDpi="600" orientation="portrait" scale="73" r:id="rId1"/>
  <rowBreaks count="9" manualBreakCount="9">
    <brk id="45" max="255" man="1"/>
    <brk id="245" max="255" man="1"/>
    <brk id="268" max="255" man="1"/>
    <brk id="353" max="255" man="1"/>
    <brk id="457" max="255" man="1"/>
    <brk id="634" max="255" man="1"/>
    <brk id="679" max="255" man="1"/>
    <brk id="726" max="255" man="1"/>
    <brk id="889" max="255" man="1"/>
  </rowBreaks>
</worksheet>
</file>

<file path=xl/worksheets/sheet2.xml><?xml version="1.0" encoding="utf-8"?>
<worksheet xmlns="http://schemas.openxmlformats.org/spreadsheetml/2006/main" xmlns:r="http://schemas.openxmlformats.org/officeDocument/2006/relationships">
  <dimension ref="B2:Q37"/>
  <sheetViews>
    <sheetView showGridLines="0" zoomScale="85" zoomScaleNormal="85" zoomScalePageLayoutView="0" workbookViewId="0" topLeftCell="A1">
      <selection activeCell="B4" sqref="B4:O4"/>
    </sheetView>
  </sheetViews>
  <sheetFormatPr defaultColWidth="10.28125" defaultRowHeight="12.75"/>
  <cols>
    <col min="1" max="1" width="4.28125" style="61" customWidth="1"/>
    <col min="2" max="2" width="11.28125" style="61" customWidth="1"/>
    <col min="3" max="3" width="18.57421875" style="61" customWidth="1"/>
    <col min="4" max="4" width="19.00390625" style="61" customWidth="1"/>
    <col min="5" max="5" width="11.140625" style="61" customWidth="1"/>
    <col min="6" max="6" width="11.00390625" style="61" bestFit="1" customWidth="1"/>
    <col min="7" max="7" width="16.00390625" style="61" customWidth="1"/>
    <col min="8" max="8" width="10.140625" style="62" customWidth="1"/>
    <col min="9" max="9" width="9.8515625" style="62" customWidth="1"/>
    <col min="10" max="10" width="19.57421875" style="63" customWidth="1"/>
    <col min="11" max="11" width="12.8515625" style="63" customWidth="1"/>
    <col min="12" max="12" width="15.00390625" style="61" hidden="1" customWidth="1"/>
    <col min="13" max="13" width="13.28125" style="61" customWidth="1"/>
    <col min="14" max="14" width="12.7109375" style="61" customWidth="1"/>
    <col min="15" max="15" width="13.421875" style="61" customWidth="1"/>
    <col min="16" max="16" width="6.8515625" style="61" customWidth="1"/>
    <col min="17" max="17" width="13.57421875" style="62" customWidth="1"/>
    <col min="18" max="16384" width="10.28125" style="61" customWidth="1"/>
  </cols>
  <sheetData>
    <row r="2" spans="2:16" ht="18" customHeight="1">
      <c r="B2" s="609" t="s">
        <v>0</v>
      </c>
      <c r="C2" s="609"/>
      <c r="D2" s="609"/>
      <c r="E2" s="609"/>
      <c r="F2" s="609"/>
      <c r="G2" s="609"/>
      <c r="H2" s="609"/>
      <c r="I2" s="609"/>
      <c r="J2" s="609"/>
      <c r="K2" s="609"/>
      <c r="L2" s="609"/>
      <c r="M2" s="609"/>
      <c r="N2" s="609"/>
      <c r="O2" s="609"/>
      <c r="P2" s="64"/>
    </row>
    <row r="3" spans="2:16" ht="15.75" customHeight="1">
      <c r="B3" s="610" t="s">
        <v>437</v>
      </c>
      <c r="C3" s="610"/>
      <c r="D3" s="610"/>
      <c r="E3" s="610"/>
      <c r="F3" s="610"/>
      <c r="G3" s="610"/>
      <c r="H3" s="610"/>
      <c r="I3" s="610"/>
      <c r="J3" s="610"/>
      <c r="K3" s="610"/>
      <c r="L3" s="610"/>
      <c r="M3" s="610"/>
      <c r="N3" s="610"/>
      <c r="O3" s="610"/>
      <c r="P3" s="64"/>
    </row>
    <row r="4" spans="2:15" ht="15.75">
      <c r="B4" s="610" t="s">
        <v>560</v>
      </c>
      <c r="C4" s="610"/>
      <c r="D4" s="610"/>
      <c r="E4" s="610"/>
      <c r="F4" s="610"/>
      <c r="G4" s="610"/>
      <c r="H4" s="610"/>
      <c r="I4" s="610"/>
      <c r="J4" s="610"/>
      <c r="K4" s="610"/>
      <c r="L4" s="610"/>
      <c r="M4" s="610"/>
      <c r="N4" s="610"/>
      <c r="O4" s="610"/>
    </row>
    <row r="5" spans="2:15" ht="12.75">
      <c r="B5" s="65"/>
      <c r="C5" s="65"/>
      <c r="D5" s="65"/>
      <c r="E5" s="65"/>
      <c r="F5" s="65"/>
      <c r="G5" s="65"/>
      <c r="H5" s="66"/>
      <c r="I5" s="66"/>
      <c r="J5" s="67"/>
      <c r="K5" s="67"/>
      <c r="L5" s="65"/>
      <c r="M5" s="608" t="s">
        <v>569</v>
      </c>
      <c r="N5" s="608"/>
      <c r="O5" s="608"/>
    </row>
    <row r="6" spans="2:17" s="194" customFormat="1" ht="48.75" customHeight="1">
      <c r="B6" s="195" t="s">
        <v>438</v>
      </c>
      <c r="C6" s="195" t="s">
        <v>349</v>
      </c>
      <c r="D6" s="195" t="s">
        <v>439</v>
      </c>
      <c r="E6" s="195" t="s">
        <v>561</v>
      </c>
      <c r="F6" s="195" t="s">
        <v>440</v>
      </c>
      <c r="G6" s="195" t="s">
        <v>441</v>
      </c>
      <c r="H6" s="195" t="s">
        <v>442</v>
      </c>
      <c r="I6" s="195" t="s">
        <v>443</v>
      </c>
      <c r="J6" s="195" t="s">
        <v>444</v>
      </c>
      <c r="K6" s="195" t="s">
        <v>445</v>
      </c>
      <c r="L6" s="211" t="s">
        <v>567</v>
      </c>
      <c r="M6" s="195" t="s">
        <v>568</v>
      </c>
      <c r="N6" s="195" t="s">
        <v>570</v>
      </c>
      <c r="O6" s="195" t="s">
        <v>571</v>
      </c>
      <c r="Q6" s="196" t="s">
        <v>566</v>
      </c>
    </row>
    <row r="7" spans="2:17" s="197" customFormat="1" ht="12.75">
      <c r="B7" s="198"/>
      <c r="C7" s="198"/>
      <c r="D7" s="198"/>
      <c r="E7" s="198"/>
      <c r="F7" s="198"/>
      <c r="G7" s="198"/>
      <c r="H7" s="198"/>
      <c r="I7" s="198"/>
      <c r="J7" s="198"/>
      <c r="K7" s="198"/>
      <c r="L7" s="198"/>
      <c r="M7" s="198"/>
      <c r="N7" s="198"/>
      <c r="O7" s="198"/>
      <c r="Q7" s="212"/>
    </row>
    <row r="8" spans="2:17" s="199" customFormat="1" ht="12.75">
      <c r="B8" s="200">
        <v>6406006</v>
      </c>
      <c r="C8" s="200" t="s">
        <v>562</v>
      </c>
      <c r="D8" s="200" t="s">
        <v>455</v>
      </c>
      <c r="E8" s="200" t="s">
        <v>563</v>
      </c>
      <c r="F8" s="200" t="s">
        <v>456</v>
      </c>
      <c r="G8" s="200" t="s">
        <v>485</v>
      </c>
      <c r="H8" s="201" t="s">
        <v>489</v>
      </c>
      <c r="I8" s="200">
        <v>1992</v>
      </c>
      <c r="J8" s="200" t="s">
        <v>490</v>
      </c>
      <c r="K8" s="200" t="s">
        <v>491</v>
      </c>
      <c r="L8" s="202">
        <v>7800000</v>
      </c>
      <c r="M8" s="202">
        <v>7800000</v>
      </c>
      <c r="N8" s="202">
        <v>0</v>
      </c>
      <c r="O8" s="202">
        <f>M8+N8</f>
        <v>7800000</v>
      </c>
      <c r="Q8" s="213">
        <v>42556</v>
      </c>
    </row>
    <row r="9" spans="2:17" s="197" customFormat="1" ht="12.75">
      <c r="B9" s="203"/>
      <c r="C9" s="203"/>
      <c r="D9" s="203"/>
      <c r="E9" s="203"/>
      <c r="F9" s="203"/>
      <c r="G9" s="203"/>
      <c r="H9" s="203"/>
      <c r="I9" s="203"/>
      <c r="J9" s="203"/>
      <c r="K9" s="203"/>
      <c r="L9" s="203"/>
      <c r="M9" s="203"/>
      <c r="N9" s="203"/>
      <c r="O9" s="203"/>
      <c r="Q9" s="214"/>
    </row>
    <row r="10" spans="2:17" s="199" customFormat="1" ht="12.75">
      <c r="B10" s="200">
        <v>6406022</v>
      </c>
      <c r="C10" s="200" t="s">
        <v>562</v>
      </c>
      <c r="D10" s="200" t="s">
        <v>455</v>
      </c>
      <c r="E10" s="200" t="s">
        <v>563</v>
      </c>
      <c r="F10" s="200" t="s">
        <v>456</v>
      </c>
      <c r="G10" s="200" t="s">
        <v>492</v>
      </c>
      <c r="H10" s="201" t="s">
        <v>493</v>
      </c>
      <c r="I10" s="200">
        <v>1998</v>
      </c>
      <c r="J10" s="200" t="s">
        <v>494</v>
      </c>
      <c r="K10" s="200" t="s">
        <v>495</v>
      </c>
      <c r="L10" s="202">
        <v>11100000</v>
      </c>
      <c r="M10" s="202">
        <v>14000000</v>
      </c>
      <c r="N10" s="202">
        <v>0</v>
      </c>
      <c r="O10" s="202">
        <f>M10+N10</f>
        <v>14000000</v>
      </c>
      <c r="Q10" s="213">
        <v>42527</v>
      </c>
    </row>
    <row r="11" spans="2:17" s="197" customFormat="1" ht="12.75">
      <c r="B11" s="203"/>
      <c r="C11" s="203"/>
      <c r="D11" s="203"/>
      <c r="E11" s="203"/>
      <c r="F11" s="203"/>
      <c r="G11" s="203"/>
      <c r="H11" s="203"/>
      <c r="I11" s="203"/>
      <c r="J11" s="203"/>
      <c r="K11" s="203"/>
      <c r="L11" s="203"/>
      <c r="M11" s="203"/>
      <c r="N11" s="203"/>
      <c r="O11" s="203"/>
      <c r="Q11" s="214"/>
    </row>
    <row r="12" spans="2:17" s="199" customFormat="1" ht="12.75">
      <c r="B12" s="200">
        <v>5604002</v>
      </c>
      <c r="C12" s="200" t="s">
        <v>562</v>
      </c>
      <c r="D12" s="200" t="s">
        <v>467</v>
      </c>
      <c r="E12" s="200" t="s">
        <v>563</v>
      </c>
      <c r="F12" s="200" t="s">
        <v>462</v>
      </c>
      <c r="G12" s="200" t="s">
        <v>468</v>
      </c>
      <c r="H12" s="201" t="s">
        <v>469</v>
      </c>
      <c r="I12" s="200">
        <v>1997</v>
      </c>
      <c r="J12" s="200" t="s">
        <v>470</v>
      </c>
      <c r="K12" s="200" t="s">
        <v>471</v>
      </c>
      <c r="L12" s="202">
        <v>20200000</v>
      </c>
      <c r="M12" s="202">
        <v>18500000</v>
      </c>
      <c r="N12" s="202">
        <v>0</v>
      </c>
      <c r="O12" s="202">
        <f>M12+N12</f>
        <v>18500000</v>
      </c>
      <c r="Q12" s="213">
        <v>42568</v>
      </c>
    </row>
    <row r="13" spans="2:17" s="197" customFormat="1" ht="12.75">
      <c r="B13" s="203"/>
      <c r="C13" s="203"/>
      <c r="D13" s="203"/>
      <c r="E13" s="203"/>
      <c r="F13" s="203"/>
      <c r="G13" s="203"/>
      <c r="H13" s="203"/>
      <c r="I13" s="203"/>
      <c r="J13" s="203"/>
      <c r="K13" s="203"/>
      <c r="L13" s="203"/>
      <c r="M13" s="203"/>
      <c r="N13" s="203"/>
      <c r="O13" s="203"/>
      <c r="Q13" s="214"/>
    </row>
    <row r="14" spans="2:17" s="199" customFormat="1" ht="12.75">
      <c r="B14" s="200">
        <v>1603018</v>
      </c>
      <c r="C14" s="200" t="s">
        <v>562</v>
      </c>
      <c r="D14" s="200" t="s">
        <v>472</v>
      </c>
      <c r="E14" s="200" t="s">
        <v>563</v>
      </c>
      <c r="F14" s="200" t="s">
        <v>447</v>
      </c>
      <c r="G14" s="200" t="s">
        <v>473</v>
      </c>
      <c r="H14" s="201" t="s">
        <v>476</v>
      </c>
      <c r="I14" s="200">
        <v>1997</v>
      </c>
      <c r="J14" s="200" t="s">
        <v>477</v>
      </c>
      <c r="K14" s="200">
        <v>578546</v>
      </c>
      <c r="L14" s="202">
        <v>28300000</v>
      </c>
      <c r="M14" s="202">
        <v>25900000</v>
      </c>
      <c r="N14" s="202">
        <v>0</v>
      </c>
      <c r="O14" s="202">
        <f>M14+N14</f>
        <v>25900000</v>
      </c>
      <c r="Q14" s="213">
        <v>42556</v>
      </c>
    </row>
    <row r="15" spans="2:17" s="197" customFormat="1" ht="12.75">
      <c r="B15" s="203"/>
      <c r="C15" s="203"/>
      <c r="D15" s="203"/>
      <c r="E15" s="203"/>
      <c r="F15" s="203"/>
      <c r="G15" s="203"/>
      <c r="H15" s="203"/>
      <c r="I15" s="203"/>
      <c r="J15" s="203"/>
      <c r="K15" s="203"/>
      <c r="L15" s="203"/>
      <c r="M15" s="203"/>
      <c r="N15" s="203"/>
      <c r="O15" s="203"/>
      <c r="Q15" s="214"/>
    </row>
    <row r="16" spans="2:17" s="199" customFormat="1" ht="12.75">
      <c r="B16" s="200">
        <v>6406006</v>
      </c>
      <c r="C16" s="200" t="s">
        <v>562</v>
      </c>
      <c r="D16" s="204" t="s">
        <v>484</v>
      </c>
      <c r="E16" s="200" t="s">
        <v>563</v>
      </c>
      <c r="F16" s="204" t="s">
        <v>456</v>
      </c>
      <c r="G16" s="204" t="s">
        <v>485</v>
      </c>
      <c r="H16" s="201" t="s">
        <v>486</v>
      </c>
      <c r="I16" s="204">
        <v>1995</v>
      </c>
      <c r="J16" s="204" t="s">
        <v>487</v>
      </c>
      <c r="K16" s="204" t="s">
        <v>488</v>
      </c>
      <c r="L16" s="205">
        <v>9700000</v>
      </c>
      <c r="M16" s="205">
        <v>9700000</v>
      </c>
      <c r="N16" s="205">
        <v>250000</v>
      </c>
      <c r="O16" s="202">
        <f>M16+N16</f>
        <v>9950000</v>
      </c>
      <c r="Q16" s="213">
        <v>42558</v>
      </c>
    </row>
    <row r="17" spans="2:17" s="197" customFormat="1" ht="12.75">
      <c r="B17" s="203"/>
      <c r="C17" s="203"/>
      <c r="D17" s="203"/>
      <c r="E17" s="203"/>
      <c r="F17" s="203"/>
      <c r="G17" s="203"/>
      <c r="H17" s="203"/>
      <c r="I17" s="203"/>
      <c r="J17" s="203"/>
      <c r="K17" s="203"/>
      <c r="L17" s="203"/>
      <c r="M17" s="203"/>
      <c r="N17" s="203"/>
      <c r="O17" s="203"/>
      <c r="Q17" s="214"/>
    </row>
    <row r="18" spans="2:17" s="199" customFormat="1" ht="12.75">
      <c r="B18" s="200">
        <v>5621004</v>
      </c>
      <c r="C18" s="200" t="s">
        <v>562</v>
      </c>
      <c r="D18" s="200" t="s">
        <v>461</v>
      </c>
      <c r="E18" s="200" t="s">
        <v>564</v>
      </c>
      <c r="F18" s="200" t="s">
        <v>462</v>
      </c>
      <c r="G18" s="200" t="s">
        <v>463</v>
      </c>
      <c r="H18" s="201" t="s">
        <v>464</v>
      </c>
      <c r="I18" s="200">
        <v>2000</v>
      </c>
      <c r="J18" s="200" t="s">
        <v>465</v>
      </c>
      <c r="K18" s="200" t="s">
        <v>466</v>
      </c>
      <c r="L18" s="205">
        <v>14000000</v>
      </c>
      <c r="M18" s="205">
        <v>13500000</v>
      </c>
      <c r="N18" s="202">
        <v>0</v>
      </c>
      <c r="O18" s="202">
        <f>M18+N18</f>
        <v>13500000</v>
      </c>
      <c r="Q18" s="215">
        <v>42556</v>
      </c>
    </row>
    <row r="19" spans="2:17" s="197" customFormat="1" ht="12.75">
      <c r="B19" s="203"/>
      <c r="C19" s="203"/>
      <c r="D19" s="203"/>
      <c r="E19" s="203"/>
      <c r="F19" s="203"/>
      <c r="G19" s="203"/>
      <c r="H19" s="203"/>
      <c r="I19" s="203"/>
      <c r="J19" s="203"/>
      <c r="K19" s="203"/>
      <c r="L19" s="203"/>
      <c r="M19" s="203"/>
      <c r="N19" s="203"/>
      <c r="O19" s="203"/>
      <c r="Q19" s="214"/>
    </row>
    <row r="20" spans="2:17" s="199" customFormat="1" ht="12.75">
      <c r="B20" s="200">
        <v>1603023</v>
      </c>
      <c r="C20" s="200" t="s">
        <v>562</v>
      </c>
      <c r="D20" s="200" t="s">
        <v>446</v>
      </c>
      <c r="E20" s="200" t="s">
        <v>563</v>
      </c>
      <c r="F20" s="200" t="s">
        <v>447</v>
      </c>
      <c r="G20" s="200" t="s">
        <v>448</v>
      </c>
      <c r="H20" s="201" t="s">
        <v>449</v>
      </c>
      <c r="I20" s="200">
        <v>2003</v>
      </c>
      <c r="J20" s="200" t="s">
        <v>450</v>
      </c>
      <c r="K20" s="200" t="s">
        <v>451</v>
      </c>
      <c r="L20" s="202">
        <v>81800000</v>
      </c>
      <c r="M20" s="202">
        <v>66500000</v>
      </c>
      <c r="N20" s="202">
        <v>0</v>
      </c>
      <c r="O20" s="202">
        <f>M20+N20</f>
        <v>66500000</v>
      </c>
      <c r="Q20" s="213">
        <v>42556</v>
      </c>
    </row>
    <row r="21" spans="2:17" s="197" customFormat="1" ht="12.75">
      <c r="B21" s="203"/>
      <c r="C21" s="203"/>
      <c r="D21" s="203"/>
      <c r="E21" s="203"/>
      <c r="F21" s="203"/>
      <c r="G21" s="203"/>
      <c r="H21" s="203"/>
      <c r="I21" s="203"/>
      <c r="J21" s="203"/>
      <c r="K21" s="203"/>
      <c r="L21" s="203"/>
      <c r="M21" s="203"/>
      <c r="N21" s="203"/>
      <c r="O21" s="203"/>
      <c r="Q21" s="214"/>
    </row>
    <row r="22" spans="2:17" s="199" customFormat="1" ht="12.75">
      <c r="B22" s="200">
        <v>6208020</v>
      </c>
      <c r="C22" s="200" t="s">
        <v>562</v>
      </c>
      <c r="D22" s="200" t="s">
        <v>478</v>
      </c>
      <c r="E22" s="200" t="s">
        <v>563</v>
      </c>
      <c r="F22" s="200" t="s">
        <v>479</v>
      </c>
      <c r="G22" s="200" t="s">
        <v>480</v>
      </c>
      <c r="H22" s="201" t="s">
        <v>481</v>
      </c>
      <c r="I22" s="200">
        <v>1996</v>
      </c>
      <c r="J22" s="200" t="s">
        <v>482</v>
      </c>
      <c r="K22" s="200" t="s">
        <v>483</v>
      </c>
      <c r="L22" s="202">
        <v>12900000</v>
      </c>
      <c r="M22" s="202">
        <v>12900000</v>
      </c>
      <c r="N22" s="202">
        <v>400000</v>
      </c>
      <c r="O22" s="202">
        <f>M22+N22</f>
        <v>13300000</v>
      </c>
      <c r="Q22" s="213">
        <v>42559</v>
      </c>
    </row>
    <row r="23" spans="2:17" s="197" customFormat="1" ht="12.75">
      <c r="B23" s="203"/>
      <c r="C23" s="203"/>
      <c r="D23" s="203"/>
      <c r="E23" s="203"/>
      <c r="F23" s="203"/>
      <c r="G23" s="203"/>
      <c r="H23" s="203"/>
      <c r="I23" s="203"/>
      <c r="J23" s="203"/>
      <c r="K23" s="203"/>
      <c r="L23" s="203"/>
      <c r="M23" s="203"/>
      <c r="N23" s="203"/>
      <c r="O23" s="203"/>
      <c r="Q23" s="214"/>
    </row>
    <row r="24" spans="2:17" s="199" customFormat="1" ht="12.75">
      <c r="B24" s="200">
        <v>8608014</v>
      </c>
      <c r="C24" s="200" t="s">
        <v>562</v>
      </c>
      <c r="D24" s="200" t="s">
        <v>478</v>
      </c>
      <c r="E24" s="200" t="s">
        <v>563</v>
      </c>
      <c r="F24" s="200" t="s">
        <v>496</v>
      </c>
      <c r="G24" s="200" t="s">
        <v>497</v>
      </c>
      <c r="H24" s="201" t="s">
        <v>498</v>
      </c>
      <c r="I24" s="200">
        <v>2010</v>
      </c>
      <c r="J24" s="200" t="s">
        <v>499</v>
      </c>
      <c r="K24" s="200" t="s">
        <v>500</v>
      </c>
      <c r="L24" s="202">
        <v>42900000</v>
      </c>
      <c r="M24" s="202">
        <v>42900000</v>
      </c>
      <c r="N24" s="202">
        <v>0</v>
      </c>
      <c r="O24" s="202">
        <f>M24+N24</f>
        <v>42900000</v>
      </c>
      <c r="Q24" s="213">
        <v>42573</v>
      </c>
    </row>
    <row r="25" spans="2:17" s="197" customFormat="1" ht="12.75">
      <c r="B25" s="203"/>
      <c r="C25" s="203"/>
      <c r="D25" s="203"/>
      <c r="E25" s="203"/>
      <c r="F25" s="203"/>
      <c r="G25" s="203"/>
      <c r="H25" s="203"/>
      <c r="I25" s="203"/>
      <c r="J25" s="203"/>
      <c r="K25" s="203"/>
      <c r="L25" s="203"/>
      <c r="M25" s="203"/>
      <c r="N25" s="203"/>
      <c r="O25" s="203"/>
      <c r="Q25" s="214"/>
    </row>
    <row r="26" spans="2:17" s="199" customFormat="1" ht="12.75">
      <c r="B26" s="200">
        <v>1603018</v>
      </c>
      <c r="C26" s="200" t="s">
        <v>562</v>
      </c>
      <c r="D26" s="200" t="s">
        <v>472</v>
      </c>
      <c r="E26" s="200" t="s">
        <v>565</v>
      </c>
      <c r="F26" s="200" t="s">
        <v>447</v>
      </c>
      <c r="G26" s="200" t="s">
        <v>473</v>
      </c>
      <c r="H26" s="201" t="s">
        <v>474</v>
      </c>
      <c r="I26" s="200">
        <v>1997</v>
      </c>
      <c r="J26" s="200" t="s">
        <v>475</v>
      </c>
      <c r="K26" s="200">
        <v>579364</v>
      </c>
      <c r="L26" s="202">
        <v>28300000</v>
      </c>
      <c r="M26" s="202">
        <v>25900000</v>
      </c>
      <c r="N26" s="202">
        <v>0</v>
      </c>
      <c r="O26" s="202">
        <f>M26+N26</f>
        <v>25900000</v>
      </c>
      <c r="Q26" s="213">
        <v>42556</v>
      </c>
    </row>
    <row r="27" spans="2:17" s="197" customFormat="1" ht="12.75">
      <c r="B27" s="203"/>
      <c r="C27" s="203"/>
      <c r="D27" s="203"/>
      <c r="E27" s="203"/>
      <c r="F27" s="203"/>
      <c r="G27" s="203"/>
      <c r="H27" s="203"/>
      <c r="I27" s="203"/>
      <c r="J27" s="203"/>
      <c r="K27" s="203"/>
      <c r="L27" s="203"/>
      <c r="M27" s="203"/>
      <c r="N27" s="203"/>
      <c r="O27" s="203"/>
      <c r="Q27" s="214"/>
    </row>
    <row r="28" spans="2:17" s="199" customFormat="1" ht="12.75">
      <c r="B28" s="200">
        <v>1603023</v>
      </c>
      <c r="C28" s="200" t="s">
        <v>562</v>
      </c>
      <c r="D28" s="200" t="s">
        <v>446</v>
      </c>
      <c r="E28" s="200" t="s">
        <v>563</v>
      </c>
      <c r="F28" s="200" t="s">
        <v>447</v>
      </c>
      <c r="G28" s="200" t="s">
        <v>448</v>
      </c>
      <c r="H28" s="201" t="s">
        <v>452</v>
      </c>
      <c r="I28" s="200">
        <v>2003</v>
      </c>
      <c r="J28" s="200" t="s">
        <v>453</v>
      </c>
      <c r="K28" s="200" t="s">
        <v>454</v>
      </c>
      <c r="L28" s="202">
        <v>81800000</v>
      </c>
      <c r="M28" s="202">
        <v>66500000</v>
      </c>
      <c r="N28" s="202">
        <v>0</v>
      </c>
      <c r="O28" s="202">
        <f>M28+N28</f>
        <v>66500000</v>
      </c>
      <c r="Q28" s="213">
        <v>42559</v>
      </c>
    </row>
    <row r="29" spans="2:17" s="199" customFormat="1" ht="15">
      <c r="B29" s="200"/>
      <c r="C29" s="200"/>
      <c r="D29" s="200"/>
      <c r="E29" s="200"/>
      <c r="F29" s="200"/>
      <c r="G29" s="200"/>
      <c r="H29" s="206"/>
      <c r="I29" s="200"/>
      <c r="J29" s="200"/>
      <c r="K29" s="200"/>
      <c r="L29" s="202"/>
      <c r="M29" s="202"/>
      <c r="N29" s="202"/>
      <c r="O29" s="202"/>
      <c r="Q29" s="213"/>
    </row>
    <row r="30" spans="2:17" s="199" customFormat="1" ht="12.75">
      <c r="B30" s="200">
        <v>6406021</v>
      </c>
      <c r="C30" s="200" t="s">
        <v>562</v>
      </c>
      <c r="D30" s="200" t="s">
        <v>455</v>
      </c>
      <c r="E30" s="200" t="s">
        <v>563</v>
      </c>
      <c r="F30" s="200" t="s">
        <v>456</v>
      </c>
      <c r="G30" s="200" t="s">
        <v>457</v>
      </c>
      <c r="H30" s="201" t="s">
        <v>458</v>
      </c>
      <c r="I30" s="200">
        <v>1999</v>
      </c>
      <c r="J30" s="200" t="s">
        <v>459</v>
      </c>
      <c r="K30" s="200" t="s">
        <v>460</v>
      </c>
      <c r="L30" s="202">
        <v>14800000</v>
      </c>
      <c r="M30" s="202">
        <v>14800000</v>
      </c>
      <c r="N30" s="202">
        <v>0</v>
      </c>
      <c r="O30" s="202">
        <f>M30+N30</f>
        <v>14800000</v>
      </c>
      <c r="Q30" s="213">
        <v>42568</v>
      </c>
    </row>
    <row r="31" spans="2:17" s="199" customFormat="1" ht="13.5" thickBot="1">
      <c r="B31" s="207"/>
      <c r="C31" s="207"/>
      <c r="D31" s="207"/>
      <c r="E31" s="207"/>
      <c r="F31" s="207"/>
      <c r="G31" s="207"/>
      <c r="H31" s="208"/>
      <c r="I31" s="207"/>
      <c r="J31" s="207"/>
      <c r="K31" s="207"/>
      <c r="L31" s="209"/>
      <c r="M31" s="209"/>
      <c r="N31" s="209"/>
      <c r="O31" s="209"/>
      <c r="Q31" s="216"/>
    </row>
    <row r="32" spans="2:17" s="69" customFormat="1" ht="14.25" thickBot="1" thickTop="1">
      <c r="B32" s="611" t="s">
        <v>501</v>
      </c>
      <c r="C32" s="612"/>
      <c r="D32" s="612"/>
      <c r="E32" s="612"/>
      <c r="F32" s="612"/>
      <c r="G32" s="612"/>
      <c r="H32" s="612"/>
      <c r="I32" s="612"/>
      <c r="J32" s="612"/>
      <c r="K32" s="613"/>
      <c r="L32" s="607">
        <f>SUM(L7:L31)</f>
        <v>353600000</v>
      </c>
      <c r="M32" s="607">
        <f>SUM(M7:M31)</f>
        <v>318900000</v>
      </c>
      <c r="N32" s="607">
        <f>SUM(N7:N31)</f>
        <v>650000</v>
      </c>
      <c r="O32" s="607">
        <f>SUM(O7:O31)</f>
        <v>319550000</v>
      </c>
      <c r="Q32" s="606"/>
    </row>
    <row r="33" spans="2:17" s="69" customFormat="1" ht="14.25" thickBot="1" thickTop="1">
      <c r="B33" s="614"/>
      <c r="C33" s="615"/>
      <c r="D33" s="615"/>
      <c r="E33" s="615"/>
      <c r="F33" s="615"/>
      <c r="G33" s="615"/>
      <c r="H33" s="615"/>
      <c r="I33" s="615"/>
      <c r="J33" s="615"/>
      <c r="K33" s="616"/>
      <c r="L33" s="607">
        <f>SUM(J20:J30)</f>
        <v>0</v>
      </c>
      <c r="M33" s="607">
        <f>SUM(K20:K30)</f>
        <v>579364</v>
      </c>
      <c r="N33" s="607">
        <f>SUM(K20:K30)</f>
        <v>579364</v>
      </c>
      <c r="O33" s="607">
        <f>SUM(L20:L30)</f>
        <v>262500000</v>
      </c>
      <c r="Q33" s="606"/>
    </row>
    <row r="34" spans="2:17" ht="13.5" thickTop="1">
      <c r="B34" s="65"/>
      <c r="C34" s="65"/>
      <c r="D34" s="65"/>
      <c r="E34" s="65"/>
      <c r="F34" s="65"/>
      <c r="G34" s="65"/>
      <c r="H34" s="66"/>
      <c r="I34" s="66"/>
      <c r="J34" s="67"/>
      <c r="K34" s="67"/>
      <c r="L34" s="65"/>
      <c r="M34" s="65"/>
      <c r="N34" s="65"/>
      <c r="O34" s="65"/>
      <c r="Q34" s="66"/>
    </row>
    <row r="35" spans="2:15" ht="12.75">
      <c r="B35" s="65"/>
      <c r="C35" s="65"/>
      <c r="D35" s="65"/>
      <c r="E35" s="65"/>
      <c r="F35" s="65"/>
      <c r="G35" s="65"/>
      <c r="H35" s="66"/>
      <c r="I35" s="66"/>
      <c r="J35" s="67"/>
      <c r="K35" s="67"/>
      <c r="L35" s="65"/>
      <c r="M35" s="65"/>
      <c r="N35" s="65"/>
      <c r="O35" s="65"/>
    </row>
    <row r="37" ht="12.75">
      <c r="M37" s="210"/>
    </row>
  </sheetData>
  <sheetProtection selectLockedCells="1" selectUnlockedCells="1"/>
  <mergeCells count="10">
    <mergeCell ref="Q32:Q33"/>
    <mergeCell ref="M32:M33"/>
    <mergeCell ref="M5:O5"/>
    <mergeCell ref="B2:O2"/>
    <mergeCell ref="B3:O3"/>
    <mergeCell ref="B4:O4"/>
    <mergeCell ref="B32:K33"/>
    <mergeCell ref="L32:L33"/>
    <mergeCell ref="N32:N33"/>
    <mergeCell ref="O32:O33"/>
  </mergeCells>
  <printOptions horizontalCentered="1"/>
  <pageMargins left="0" right="0" top="0.7874015748031497" bottom="0.984251968503937" header="0.5118110236220472" footer="0"/>
  <pageSetup horizontalDpi="600" verticalDpi="600" orientation="landscape" scale="60" r:id="rId1"/>
  <headerFooter alignWithMargins="0">
    <oddFooter>&amp;C&amp;"Times New Roman,Negrita"DeLima Marsh S.A. - Sucursal Manizales</oddFooter>
  </headerFooter>
</worksheet>
</file>

<file path=xl/worksheets/sheet3.xml><?xml version="1.0" encoding="utf-8"?>
<worksheet xmlns="http://schemas.openxmlformats.org/spreadsheetml/2006/main" xmlns:r="http://schemas.openxmlformats.org/officeDocument/2006/relationships">
  <dimension ref="B3:E29"/>
  <sheetViews>
    <sheetView showGridLines="0" zoomScale="90" zoomScaleNormal="90" zoomScalePageLayoutView="0" workbookViewId="0" topLeftCell="A1">
      <selection activeCell="J31" sqref="J31"/>
    </sheetView>
  </sheetViews>
  <sheetFormatPr defaultColWidth="10.28125" defaultRowHeight="12.75"/>
  <cols>
    <col min="1" max="1" width="10.28125" style="70" customWidth="1"/>
    <col min="2" max="2" width="73.8515625" style="70" customWidth="1"/>
    <col min="3" max="4" width="16.140625" style="70" hidden="1" customWidth="1"/>
    <col min="5" max="5" width="15.28125" style="70" customWidth="1"/>
    <col min="6" max="16384" width="10.28125" style="70" customWidth="1"/>
  </cols>
  <sheetData>
    <row r="3" spans="2:5" ht="18" customHeight="1">
      <c r="B3" s="617" t="s">
        <v>0</v>
      </c>
      <c r="C3" s="617"/>
      <c r="D3" s="617"/>
      <c r="E3" s="617"/>
    </row>
    <row r="4" spans="2:5" ht="15.75" customHeight="1">
      <c r="B4" s="618" t="s">
        <v>502</v>
      </c>
      <c r="C4" s="618"/>
      <c r="D4" s="618"/>
      <c r="E4" s="618"/>
    </row>
    <row r="5" ht="12.75">
      <c r="B5" s="71"/>
    </row>
    <row r="6" ht="12.75">
      <c r="C6" s="68" t="s">
        <v>3</v>
      </c>
    </row>
    <row r="7" spans="2:5" s="62" customFormat="1" ht="38.25">
      <c r="B7" s="302" t="s">
        <v>503</v>
      </c>
      <c r="C7" s="220" t="s">
        <v>110</v>
      </c>
      <c r="D7" s="220" t="s">
        <v>573</v>
      </c>
      <c r="E7" s="196" t="s">
        <v>614</v>
      </c>
    </row>
    <row r="8" spans="2:5" ht="12.75">
      <c r="B8" s="72" t="s">
        <v>504</v>
      </c>
      <c r="C8" s="73">
        <v>19425000</v>
      </c>
      <c r="D8" s="73">
        <f aca="true" t="shared" si="0" ref="D8:E27">C8*1.05</f>
        <v>20396250</v>
      </c>
      <c r="E8" s="73">
        <f t="shared" si="0"/>
        <v>21416062.5</v>
      </c>
    </row>
    <row r="9" spans="2:5" ht="12.75">
      <c r="B9" s="72" t="s">
        <v>505</v>
      </c>
      <c r="C9" s="73">
        <v>3402000</v>
      </c>
      <c r="D9" s="73">
        <f t="shared" si="0"/>
        <v>3572100</v>
      </c>
      <c r="E9" s="73">
        <f t="shared" si="0"/>
        <v>3750705</v>
      </c>
    </row>
    <row r="10" spans="2:5" ht="12.75">
      <c r="B10" s="72" t="s">
        <v>506</v>
      </c>
      <c r="C10" s="73">
        <v>2757000</v>
      </c>
      <c r="D10" s="73">
        <f t="shared" si="0"/>
        <v>2894850</v>
      </c>
      <c r="E10" s="73">
        <f t="shared" si="0"/>
        <v>3039592.5</v>
      </c>
    </row>
    <row r="11" spans="2:5" ht="12.75">
      <c r="B11" s="72" t="s">
        <v>507</v>
      </c>
      <c r="C11" s="73">
        <v>8400000</v>
      </c>
      <c r="D11" s="73">
        <f t="shared" si="0"/>
        <v>8820000</v>
      </c>
      <c r="E11" s="73">
        <f t="shared" si="0"/>
        <v>9261000</v>
      </c>
    </row>
    <row r="12" spans="2:5" ht="12.75">
      <c r="B12" s="72" t="s">
        <v>508</v>
      </c>
      <c r="C12" s="73">
        <v>1700000</v>
      </c>
      <c r="D12" s="73">
        <f t="shared" si="0"/>
        <v>1785000</v>
      </c>
      <c r="E12" s="73">
        <f t="shared" si="0"/>
        <v>1874250</v>
      </c>
    </row>
    <row r="13" spans="2:5" ht="12.75">
      <c r="B13" s="72" t="s">
        <v>509</v>
      </c>
      <c r="C13" s="73">
        <v>3570000</v>
      </c>
      <c r="D13" s="73">
        <f t="shared" si="0"/>
        <v>3748500</v>
      </c>
      <c r="E13" s="73">
        <f t="shared" si="0"/>
        <v>3935925</v>
      </c>
    </row>
    <row r="14" spans="2:5" ht="12.75">
      <c r="B14" s="72" t="s">
        <v>510</v>
      </c>
      <c r="C14" s="73">
        <v>7638000</v>
      </c>
      <c r="D14" s="73">
        <f t="shared" si="0"/>
        <v>8019900</v>
      </c>
      <c r="E14" s="73">
        <f t="shared" si="0"/>
        <v>8420895</v>
      </c>
    </row>
    <row r="15" spans="2:5" ht="12.75">
      <c r="B15" s="72" t="s">
        <v>511</v>
      </c>
      <c r="C15" s="73">
        <v>9504000</v>
      </c>
      <c r="D15" s="73">
        <f t="shared" si="0"/>
        <v>9979200</v>
      </c>
      <c r="E15" s="73">
        <f t="shared" si="0"/>
        <v>10478160</v>
      </c>
    </row>
    <row r="16" spans="2:5" ht="12.75">
      <c r="B16" s="72" t="s">
        <v>512</v>
      </c>
      <c r="C16" s="73">
        <v>16292000</v>
      </c>
      <c r="D16" s="73">
        <f t="shared" si="0"/>
        <v>17106600</v>
      </c>
      <c r="E16" s="73">
        <f t="shared" si="0"/>
        <v>17961930</v>
      </c>
    </row>
    <row r="17" spans="2:5" ht="12.75">
      <c r="B17" s="72" t="s">
        <v>513</v>
      </c>
      <c r="C17" s="73">
        <v>91628000</v>
      </c>
      <c r="D17" s="73">
        <f t="shared" si="0"/>
        <v>96209400</v>
      </c>
      <c r="E17" s="73">
        <f t="shared" si="0"/>
        <v>101019870</v>
      </c>
    </row>
    <row r="18" spans="2:5" ht="12.75">
      <c r="B18" s="72" t="s">
        <v>514</v>
      </c>
      <c r="C18" s="73">
        <v>12021000</v>
      </c>
      <c r="D18" s="73">
        <f t="shared" si="0"/>
        <v>12622050</v>
      </c>
      <c r="E18" s="73">
        <f t="shared" si="0"/>
        <v>13253152.5</v>
      </c>
    </row>
    <row r="19" spans="2:5" ht="12.75">
      <c r="B19" s="72" t="s">
        <v>515</v>
      </c>
      <c r="C19" s="73">
        <v>109200000</v>
      </c>
      <c r="D19" s="73">
        <f t="shared" si="0"/>
        <v>114660000</v>
      </c>
      <c r="E19" s="73">
        <f t="shared" si="0"/>
        <v>120393000</v>
      </c>
    </row>
    <row r="20" spans="2:5" ht="12.75">
      <c r="B20" s="72" t="s">
        <v>516</v>
      </c>
      <c r="C20" s="73">
        <v>2550000</v>
      </c>
      <c r="D20" s="73">
        <f t="shared" si="0"/>
        <v>2677500</v>
      </c>
      <c r="E20" s="73">
        <f t="shared" si="0"/>
        <v>2811375</v>
      </c>
    </row>
    <row r="21" spans="2:5" ht="12.75">
      <c r="B21" s="72" t="s">
        <v>517</v>
      </c>
      <c r="C21" s="73">
        <v>1701000</v>
      </c>
      <c r="D21" s="73">
        <f t="shared" si="0"/>
        <v>1786050</v>
      </c>
      <c r="E21" s="73">
        <f t="shared" si="0"/>
        <v>1875352.5</v>
      </c>
    </row>
    <row r="22" spans="2:5" ht="12.75">
      <c r="B22" s="72" t="s">
        <v>518</v>
      </c>
      <c r="C22" s="73">
        <v>5103000</v>
      </c>
      <c r="D22" s="73">
        <f t="shared" si="0"/>
        <v>5358150</v>
      </c>
      <c r="E22" s="73">
        <f t="shared" si="0"/>
        <v>5626057.5</v>
      </c>
    </row>
    <row r="23" spans="2:5" ht="12.75">
      <c r="B23" s="72" t="s">
        <v>519</v>
      </c>
      <c r="C23" s="73">
        <v>1815000</v>
      </c>
      <c r="D23" s="73">
        <f t="shared" si="0"/>
        <v>1905750</v>
      </c>
      <c r="E23" s="73">
        <f t="shared" si="0"/>
        <v>2001037.5</v>
      </c>
    </row>
    <row r="24" spans="2:5" ht="12.75">
      <c r="B24" s="72" t="s">
        <v>520</v>
      </c>
      <c r="C24" s="73">
        <v>9072000</v>
      </c>
      <c r="D24" s="73">
        <f t="shared" si="0"/>
        <v>9525600</v>
      </c>
      <c r="E24" s="73">
        <f t="shared" si="0"/>
        <v>10001880</v>
      </c>
    </row>
    <row r="25" spans="2:5" ht="12.75">
      <c r="B25" s="72" t="s">
        <v>521</v>
      </c>
      <c r="C25" s="73">
        <v>3062000</v>
      </c>
      <c r="D25" s="73">
        <f t="shared" si="0"/>
        <v>3215100</v>
      </c>
      <c r="E25" s="73">
        <f t="shared" si="0"/>
        <v>3375855</v>
      </c>
    </row>
    <row r="26" spans="2:5" s="301" customFormat="1" ht="12.75">
      <c r="B26" s="299" t="s">
        <v>522</v>
      </c>
      <c r="C26" s="300">
        <v>3402000</v>
      </c>
      <c r="D26" s="300">
        <f t="shared" si="0"/>
        <v>3572100</v>
      </c>
      <c r="E26" s="300">
        <f t="shared" si="0"/>
        <v>3750705</v>
      </c>
    </row>
    <row r="27" spans="2:5" ht="15.75" customHeight="1" thickBot="1">
      <c r="B27" s="72" t="s">
        <v>523</v>
      </c>
      <c r="C27" s="73">
        <v>1359000</v>
      </c>
      <c r="D27" s="73">
        <f t="shared" si="0"/>
        <v>1426950</v>
      </c>
      <c r="E27" s="73">
        <f t="shared" si="0"/>
        <v>1498297.5</v>
      </c>
    </row>
    <row r="28" spans="2:5" s="69" customFormat="1" ht="14.25" thickBot="1" thickTop="1">
      <c r="B28" s="607" t="s">
        <v>501</v>
      </c>
      <c r="C28" s="607">
        <f>SUM(C8:C27)</f>
        <v>313601000</v>
      </c>
      <c r="D28" s="607">
        <f>SUM(D8:D27)</f>
        <v>329281050</v>
      </c>
      <c r="E28" s="607">
        <f>SUM(E8:E27)</f>
        <v>345745102.5</v>
      </c>
    </row>
    <row r="29" spans="2:5" s="69" customFormat="1" ht="14.25" thickBot="1" thickTop="1">
      <c r="B29" s="607"/>
      <c r="C29" s="607"/>
      <c r="D29" s="607"/>
      <c r="E29" s="607"/>
    </row>
    <row r="30" ht="13.5" thickTop="1"/>
  </sheetData>
  <sheetProtection selectLockedCells="1" selectUnlockedCells="1"/>
  <mergeCells count="6">
    <mergeCell ref="B28:B29"/>
    <mergeCell ref="C28:C29"/>
    <mergeCell ref="D28:D29"/>
    <mergeCell ref="E28:E29"/>
    <mergeCell ref="B3:E3"/>
    <mergeCell ref="B4:E4"/>
  </mergeCells>
  <printOptions/>
  <pageMargins left="1.3779527559055118" right="0.15748031496062992" top="0.7874015748031497" bottom="0.984251968503937" header="0.5118110236220472" footer="0.5118110236220472"/>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Salazar Soto</dc:creator>
  <cp:keywords/>
  <dc:description/>
  <cp:lastModifiedBy>Contratación</cp:lastModifiedBy>
  <cp:lastPrinted>2016-02-08T19:53:14Z</cp:lastPrinted>
  <dcterms:created xsi:type="dcterms:W3CDTF">2015-04-30T20:40:42Z</dcterms:created>
  <dcterms:modified xsi:type="dcterms:W3CDTF">2016-02-08T19:57:14Z</dcterms:modified>
  <cp:category/>
  <cp:version/>
  <cp:contentType/>
  <cp:contentStatus/>
</cp:coreProperties>
</file>